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/>
  </bookViews>
  <sheets>
    <sheet name="TABLE 17" sheetId="1" r:id="rId1"/>
  </sheets>
  <definedNames>
    <definedName name="_xlnm.Print_Area" localSheetId="0">'TABLE 17'!$A$1:$J$47</definedName>
  </definedNames>
  <calcPr calcId="145621"/>
</workbook>
</file>

<file path=xl/calcChain.xml><?xml version="1.0" encoding="utf-8"?>
<calcChain xmlns="http://schemas.openxmlformats.org/spreadsheetml/2006/main">
  <c r="G40" i="1" l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G8" i="1" l="1"/>
  <c r="C8" i="1"/>
  <c r="E36" i="1" l="1"/>
  <c r="E38" i="1"/>
  <c r="E40" i="1"/>
  <c r="I8" i="1"/>
  <c r="I3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<sst xmlns="http://schemas.openxmlformats.org/spreadsheetml/2006/main" count="28" uniqueCount="26">
  <si>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</si>
  <si>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</si>
  <si>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</si>
  <si>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</si>
  <si>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</si>
  <si>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</si>
  <si>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</si>
  <si>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</si>
  <si>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</si>
  <si>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</si>
  <si>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</si>
  <si>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</si>
  <si>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</si>
  <si>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</si>
  <si>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</si>
  <si>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</si>
  <si>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</si>
  <si>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</si>
  <si>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</si>
  <si>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</si>
  <si>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</si>
  <si>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</si>
  <si>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</si>
  <si>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</si>
  <si>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2014</t>
  </si>
  <si>
    <t>Source:  Utah Department of Workforce Services, Workforce Research &amp; Analysis, Annual Report of Labor Market Information,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</si>
</sst>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3" fillId="0" borderId="0" xfId="1" applyNumberFormat="1" applyFont="1" applyAlignment="1"/>
    <xf numFmtId="0" fontId="0" fillId="0" borderId="0" xfId="0" applyBorder="1"/>
    <xf numFmtId="3" fontId="4" fillId="0" borderId="0" xfId="0" applyNumberFormat="1" applyFont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zoomScaleSheetLayoutView="75" workbookViewId="0"/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</row>
    <row r="2" spans="1:17" ht="15" x14ac:dyDescent="0.2">
      <c r="A2" s="10"/>
      <c r="B2" s="10"/>
      <c r="C2" s="10"/>
      <c r="D2" s="10"/>
      <c r="E2" s="11" t="s">
        <v>23</v>
      </c>
      <c r="F2" s="10"/>
      <c r="G2" s="10"/>
      <c r="H2" s="10"/>
      <c r="I2" s="10"/>
    </row>
    <row r="3" spans="1:17" ht="15" x14ac:dyDescent="0.2">
      <c r="A3" s="10"/>
      <c r="B3" s="10"/>
      <c r="C3" s="10"/>
      <c r="D3" s="10"/>
      <c r="E3" s="11" t="s">
        <v>24</v>
      </c>
      <c r="F3" s="10"/>
      <c r="G3" s="10"/>
      <c r="H3" s="10"/>
      <c r="I3" s="10"/>
    </row>
    <row r="4" spans="1:17" x14ac:dyDescent="0.2">
      <c r="A4" s="12"/>
      <c r="B4" s="12"/>
      <c r="C4" s="12"/>
      <c r="D4" s="12"/>
      <c r="E4" s="13"/>
      <c r="F4" s="13"/>
      <c r="G4" s="12"/>
      <c r="H4" s="12"/>
      <c r="I4" s="12"/>
    </row>
    <row r="5" spans="1:17" x14ac:dyDescent="0.2">
      <c r="A5" s="14"/>
      <c r="B5" s="14"/>
      <c r="C5" s="14"/>
      <c r="D5" s="14"/>
      <c r="E5" s="15" t="s">
        <v>0</v>
      </c>
      <c r="F5" s="16"/>
      <c r="G5" s="17" t="s">
        <v>1</v>
      </c>
      <c r="H5" s="14"/>
      <c r="I5" s="17" t="s">
        <v>0</v>
      </c>
    </row>
    <row r="6" spans="1:17" s="7" customFormat="1" ht="13.5" thickBot="1" x14ac:dyDescent="0.25">
      <c r="A6" s="18" t="s">
        <v>18</v>
      </c>
      <c r="B6" s="18"/>
      <c r="C6" s="19" t="s">
        <v>2</v>
      </c>
      <c r="D6" s="18"/>
      <c r="E6" s="20" t="s">
        <v>3</v>
      </c>
      <c r="F6" s="21"/>
      <c r="G6" s="19" t="s">
        <v>4</v>
      </c>
      <c r="H6" s="18"/>
      <c r="I6" s="19" t="s">
        <v>3</v>
      </c>
    </row>
    <row r="7" spans="1:17" ht="13.5" thickTop="1" x14ac:dyDescent="0.2">
      <c r="E7" s="1"/>
      <c r="F7" s="1"/>
      <c r="J7" s="2"/>
    </row>
    <row r="8" spans="1:17" x14ac:dyDescent="0.2">
      <c r="A8" t="s">
        <v>15</v>
      </c>
      <c r="B8" s="2"/>
      <c r="C8" s="3">
        <f>SUM(C10:C40)</f>
        <v>87552</v>
      </c>
      <c r="D8" s="3"/>
      <c r="E8" s="4">
        <f>+C8/$C$8</f>
        <v>1</v>
      </c>
      <c r="F8" s="4"/>
      <c r="G8" s="3">
        <f>SUM(G10:G40)</f>
        <v>1311442</v>
      </c>
      <c r="H8" s="3"/>
      <c r="I8" s="4">
        <f>+G8/$G$8</f>
        <v>1</v>
      </c>
    </row>
    <row r="9" spans="1:17" x14ac:dyDescent="0.2">
      <c r="C9" s="5"/>
      <c r="D9" s="5"/>
      <c r="E9" s="5"/>
      <c r="F9" s="5"/>
      <c r="G9" s="8"/>
      <c r="H9" s="5"/>
      <c r="I9" s="4"/>
    </row>
    <row r="10" spans="1:17" x14ac:dyDescent="0.2">
      <c r="A10" t="s">
        <v>5</v>
      </c>
      <c r="C10" s="3">
        <v>4411</v>
      </c>
      <c r="D10" s="3"/>
      <c r="E10" s="4">
        <f>+C10/$C$8</f>
        <v>5.0381487573099418E-2</v>
      </c>
      <c r="F10" s="4"/>
      <c r="G10" s="3">
        <f>29334-2215</f>
        <v>27119</v>
      </c>
      <c r="H10" s="3"/>
      <c r="I10" s="4">
        <f>+G10/$G$8</f>
        <v>2.0678764291520327E-2</v>
      </c>
    </row>
    <row r="11" spans="1:17" x14ac:dyDescent="0.2">
      <c r="C11" s="3"/>
      <c r="D11" s="3"/>
      <c r="E11" s="4"/>
      <c r="F11" s="4"/>
      <c r="G11" s="3"/>
      <c r="H11" s="3"/>
      <c r="I11" s="4"/>
    </row>
    <row r="12" spans="1:17" x14ac:dyDescent="0.2">
      <c r="A12" t="s">
        <v>6</v>
      </c>
      <c r="C12" s="3">
        <f>8826-141</f>
        <v>8685</v>
      </c>
      <c r="D12" s="3"/>
      <c r="E12" s="4">
        <f>+C12/$C$8</f>
        <v>9.9198190789473686E-2</v>
      </c>
      <c r="F12" s="4"/>
      <c r="G12" s="3">
        <f>102980-2215</f>
        <v>100765</v>
      </c>
      <c r="H12" s="3"/>
      <c r="I12" s="4">
        <f>+G12/$G$8</f>
        <v>7.6835269878500159E-2</v>
      </c>
    </row>
    <row r="13" spans="1:17" x14ac:dyDescent="0.2">
      <c r="C13" s="3"/>
      <c r="D13" s="3"/>
      <c r="E13" s="4"/>
      <c r="F13" s="4"/>
      <c r="G13" s="3"/>
      <c r="H13" s="3"/>
      <c r="I13" s="4"/>
    </row>
    <row r="14" spans="1:17" ht="15" x14ac:dyDescent="0.2">
      <c r="A14" t="s">
        <v>7</v>
      </c>
      <c r="C14" s="3">
        <f>10044-141</f>
        <v>9903</v>
      </c>
      <c r="D14" s="3"/>
      <c r="E14" s="4">
        <f>+C14/$C$8</f>
        <v>0.11310992324561403</v>
      </c>
      <c r="F14" s="4"/>
      <c r="G14" s="3">
        <f>133334-2215</f>
        <v>131119</v>
      </c>
      <c r="H14" s="3"/>
      <c r="I14" s="4">
        <f>+G14/$G$8</f>
        <v>9.9980784510485407E-2</v>
      </c>
      <c r="Q14" s="9"/>
    </row>
    <row r="15" spans="1:17" ht="15" x14ac:dyDescent="0.2">
      <c r="C15" s="3"/>
      <c r="D15" s="3"/>
      <c r="E15" s="4"/>
      <c r="F15" s="4"/>
      <c r="G15" s="3"/>
      <c r="H15" s="3"/>
      <c r="I15" s="4"/>
      <c r="Q15" s="9"/>
    </row>
    <row r="16" spans="1:17" x14ac:dyDescent="0.2">
      <c r="A16" t="s">
        <v>8</v>
      </c>
      <c r="C16" s="3">
        <f>9606-141</f>
        <v>9465</v>
      </c>
      <c r="D16" s="3"/>
      <c r="E16" s="4">
        <f>+C16/$C$8</f>
        <v>0.10810718201754387</v>
      </c>
      <c r="F16" s="4"/>
      <c r="G16" s="3">
        <f>144548-2215</f>
        <v>142333</v>
      </c>
      <c r="H16" s="3"/>
      <c r="I16" s="4">
        <f>+G16/$G$8</f>
        <v>0.10853167734448035</v>
      </c>
    </row>
    <row r="17" spans="1:9" x14ac:dyDescent="0.2">
      <c r="C17" s="3"/>
      <c r="D17" s="3"/>
      <c r="E17" s="4"/>
      <c r="F17" s="4"/>
      <c r="G17" s="3"/>
      <c r="H17" s="3"/>
      <c r="I17" s="4"/>
    </row>
    <row r="18" spans="1:9" x14ac:dyDescent="0.2">
      <c r="A18" t="s">
        <v>9</v>
      </c>
      <c r="C18" s="3">
        <f>8643-141</f>
        <v>8502</v>
      </c>
      <c r="D18" s="3"/>
      <c r="E18" s="4">
        <f>+C18/$C$8</f>
        <v>9.7108004385964911E-2</v>
      </c>
      <c r="F18" s="4"/>
      <c r="G18" s="3">
        <f>157263-2215</f>
        <v>155048</v>
      </c>
      <c r="H18" s="3"/>
      <c r="I18" s="4">
        <f>+G18/$G$8</f>
        <v>0.11822711183567401</v>
      </c>
    </row>
    <row r="19" spans="1:9" x14ac:dyDescent="0.2">
      <c r="C19" s="3"/>
      <c r="D19" s="3"/>
      <c r="E19" s="4"/>
      <c r="F19" s="4"/>
      <c r="G19" s="3"/>
      <c r="H19" s="3"/>
      <c r="I19" s="4"/>
    </row>
    <row r="20" spans="1:9" x14ac:dyDescent="0.2">
      <c r="A20" t="s">
        <v>10</v>
      </c>
      <c r="C20" s="3">
        <f>7641-141</f>
        <v>7500</v>
      </c>
      <c r="D20" s="3"/>
      <c r="E20" s="4">
        <f>+C20/$C$8</f>
        <v>8.5663377192982462E-2</v>
      </c>
      <c r="F20" s="4"/>
      <c r="G20" s="3">
        <f>136530-2215</f>
        <v>134315</v>
      </c>
      <c r="H20" s="3"/>
      <c r="I20" s="4">
        <f>+G20/$G$8</f>
        <v>0.10241779659336822</v>
      </c>
    </row>
    <row r="21" spans="1:9" x14ac:dyDescent="0.2">
      <c r="C21" s="3"/>
      <c r="D21" s="3"/>
      <c r="E21" s="4"/>
      <c r="F21" s="4"/>
      <c r="G21" s="3"/>
      <c r="H21" s="3"/>
      <c r="I21" s="4"/>
    </row>
    <row r="22" spans="1:9" x14ac:dyDescent="0.2">
      <c r="A22" t="s">
        <v>11</v>
      </c>
      <c r="C22" s="3">
        <f>5747-141</f>
        <v>5606</v>
      </c>
      <c r="D22" s="3"/>
      <c r="E22" s="4">
        <f>+C22/$C$8</f>
        <v>6.4030519005847955E-2</v>
      </c>
      <c r="F22" s="4"/>
      <c r="G22" s="3">
        <f>108885-2215</f>
        <v>106670</v>
      </c>
      <c r="H22" s="3"/>
      <c r="I22" s="4">
        <f>+G22/$G$8</f>
        <v>8.1337947084201973E-2</v>
      </c>
    </row>
    <row r="23" spans="1:9" x14ac:dyDescent="0.2">
      <c r="C23" s="3"/>
      <c r="D23" s="3"/>
      <c r="E23" s="4"/>
      <c r="F23" s="4"/>
      <c r="G23" s="3"/>
      <c r="H23" s="3"/>
      <c r="I23" s="4"/>
    </row>
    <row r="24" spans="1:9" x14ac:dyDescent="0.2">
      <c r="A24" t="s">
        <v>12</v>
      </c>
      <c r="C24" s="3">
        <f>4515-141</f>
        <v>4374</v>
      </c>
      <c r="D24" s="3"/>
      <c r="E24" s="4">
        <f>+C24/$C$8</f>
        <v>4.9958881578947366E-2</v>
      </c>
      <c r="F24" s="4"/>
      <c r="G24" s="3">
        <f>109905-2215</f>
        <v>107690</v>
      </c>
      <c r="H24" s="3"/>
      <c r="I24" s="4">
        <f>+G24/$G$8</f>
        <v>8.2115716897887978E-2</v>
      </c>
    </row>
    <row r="25" spans="1:9" x14ac:dyDescent="0.2">
      <c r="C25" s="3"/>
      <c r="D25" s="3"/>
      <c r="E25" s="4"/>
      <c r="F25" s="4"/>
      <c r="G25" s="3"/>
      <c r="H25" s="3"/>
      <c r="I25" s="4"/>
    </row>
    <row r="26" spans="1:9" x14ac:dyDescent="0.2">
      <c r="A26" t="s">
        <v>13</v>
      </c>
      <c r="C26" s="3">
        <f>3335-141</f>
        <v>3194</v>
      </c>
      <c r="D26" s="3"/>
      <c r="E26" s="4">
        <f>+C26/$C$8</f>
        <v>3.6481176900584798E-2</v>
      </c>
      <c r="F26" s="4"/>
      <c r="G26" s="3">
        <f>75753-2215</f>
        <v>73538</v>
      </c>
      <c r="H26" s="3"/>
      <c r="I26" s="4">
        <f>+G26/$G$8</f>
        <v>5.6074153489060134E-2</v>
      </c>
    </row>
    <row r="27" spans="1:9" x14ac:dyDescent="0.2">
      <c r="C27" s="3"/>
      <c r="D27" s="3"/>
      <c r="E27" s="4"/>
      <c r="F27" s="4"/>
      <c r="G27" s="3"/>
      <c r="H27" s="3"/>
      <c r="I27" s="4"/>
    </row>
    <row r="28" spans="1:9" x14ac:dyDescent="0.2">
      <c r="A28" t="s">
        <v>14</v>
      </c>
      <c r="C28" s="3">
        <f>3052-141</f>
        <v>2911</v>
      </c>
      <c r="D28" s="3"/>
      <c r="E28" s="4">
        <f>+C28/$C$8</f>
        <v>3.3248812134502925E-2</v>
      </c>
      <c r="F28" s="4"/>
      <c r="G28" s="3">
        <f>75218-2215</f>
        <v>73003</v>
      </c>
      <c r="H28" s="3"/>
      <c r="I28" s="4">
        <f>+G28/$G$8</f>
        <v>5.5666205596587574E-2</v>
      </c>
    </row>
    <row r="29" spans="1:9" x14ac:dyDescent="0.2">
      <c r="C29" s="3"/>
      <c r="D29" s="3"/>
      <c r="E29" s="4"/>
      <c r="F29" s="4"/>
      <c r="G29" s="3"/>
      <c r="H29" s="3"/>
      <c r="I29" s="4"/>
    </row>
    <row r="30" spans="1:9" x14ac:dyDescent="0.2">
      <c r="A30" t="s">
        <v>16</v>
      </c>
      <c r="C30" s="3">
        <f>2044-141</f>
        <v>1903</v>
      </c>
      <c r="D30" s="3"/>
      <c r="E30" s="4">
        <f>+C30/$C$8</f>
        <v>2.1735654239766082E-2</v>
      </c>
      <c r="F30" s="4"/>
      <c r="G30" s="3">
        <f>61742-2215</f>
        <v>59527</v>
      </c>
      <c r="H30" s="3"/>
      <c r="I30" s="4">
        <f>+G30/$G$8</f>
        <v>4.5390493822830134E-2</v>
      </c>
    </row>
    <row r="31" spans="1:9" x14ac:dyDescent="0.2">
      <c r="C31" s="5"/>
      <c r="D31" s="5"/>
      <c r="E31" s="4"/>
      <c r="F31" s="4"/>
      <c r="G31" s="5"/>
      <c r="H31" s="5"/>
      <c r="I31" s="5"/>
    </row>
    <row r="32" spans="1:9" x14ac:dyDescent="0.2">
      <c r="A32" t="s">
        <v>17</v>
      </c>
      <c r="C32" s="3">
        <f>1782-141</f>
        <v>1641</v>
      </c>
      <c r="D32" s="3"/>
      <c r="E32" s="4">
        <f>+C32/$C$8</f>
        <v>1.874314692982456E-2</v>
      </c>
      <c r="F32" s="4"/>
      <c r="G32" s="3">
        <f>36453-2215</f>
        <v>34238</v>
      </c>
      <c r="H32" s="3"/>
      <c r="I32" s="4">
        <f>+G32/$G$8</f>
        <v>2.6107140079393524E-2</v>
      </c>
    </row>
    <row r="33" spans="1:9" x14ac:dyDescent="0.2">
      <c r="C33" s="5"/>
      <c r="D33" s="5"/>
      <c r="E33" s="4"/>
      <c r="F33" s="4"/>
      <c r="G33" s="5"/>
      <c r="H33" s="5"/>
      <c r="I33" s="5"/>
    </row>
    <row r="34" spans="1:9" x14ac:dyDescent="0.2">
      <c r="A34" t="s">
        <v>19</v>
      </c>
      <c r="C34" s="3">
        <f>1314-141</f>
        <v>1173</v>
      </c>
      <c r="D34" s="3"/>
      <c r="E34" s="4">
        <f>+C34/$C$8</f>
        <v>1.3397752192982455E-2</v>
      </c>
      <c r="F34" s="4"/>
      <c r="G34" s="3">
        <f>31320-2215</f>
        <v>29105</v>
      </c>
      <c r="H34" s="3"/>
      <c r="I34" s="4">
        <f>+G34/$G$8</f>
        <v>2.2193127869932487E-2</v>
      </c>
    </row>
    <row r="35" spans="1:9" x14ac:dyDescent="0.2">
      <c r="C35" s="5"/>
      <c r="D35" s="5"/>
      <c r="E35" s="4"/>
      <c r="F35" s="4"/>
      <c r="G35" s="5"/>
      <c r="H35" s="5"/>
      <c r="I35" s="4"/>
    </row>
    <row r="36" spans="1:9" x14ac:dyDescent="0.2">
      <c r="A36" t="s">
        <v>20</v>
      </c>
      <c r="C36" s="3">
        <f>1284-141</f>
        <v>1143</v>
      </c>
      <c r="D36" s="3"/>
      <c r="E36" s="4">
        <f>+C36/$C$8</f>
        <v>1.3055098684210526E-2</v>
      </c>
      <c r="F36" s="3"/>
      <c r="G36" s="3">
        <f>20446-2215</f>
        <v>18231</v>
      </c>
      <c r="H36" s="5"/>
      <c r="I36" s="4">
        <f>+G36/$G$8</f>
        <v>1.3901491640499542E-2</v>
      </c>
    </row>
    <row r="37" spans="1:9" x14ac:dyDescent="0.2">
      <c r="C37" s="3"/>
      <c r="D37" s="3"/>
      <c r="E37" s="4"/>
      <c r="F37" s="3"/>
      <c r="G37" s="3"/>
      <c r="H37" s="5"/>
      <c r="I37" s="4"/>
    </row>
    <row r="38" spans="1:9" x14ac:dyDescent="0.2">
      <c r="A38" t="s">
        <v>21</v>
      </c>
      <c r="C38" s="3">
        <f>986-141</f>
        <v>845</v>
      </c>
      <c r="D38" s="3"/>
      <c r="E38" s="4">
        <f>+C38/$C$8</f>
        <v>9.6514071637426903E-3</v>
      </c>
      <c r="F38" s="3"/>
      <c r="G38" s="3">
        <f>35172-2215</f>
        <v>32957</v>
      </c>
      <c r="H38" s="5"/>
      <c r="I38" s="4">
        <f>+G38/$G$8</f>
        <v>2.5130352695734923E-2</v>
      </c>
    </row>
    <row r="39" spans="1:9" x14ac:dyDescent="0.2">
      <c r="C39" s="3"/>
      <c r="D39" s="3"/>
      <c r="E39" s="4"/>
      <c r="F39" s="3"/>
      <c r="G39" s="3"/>
      <c r="H39" s="5"/>
      <c r="I39" s="4"/>
    </row>
    <row r="40" spans="1:9" x14ac:dyDescent="0.2">
      <c r="A40" t="s">
        <v>22</v>
      </c>
      <c r="C40" s="3">
        <f>16437-141</f>
        <v>16296</v>
      </c>
      <c r="D40" s="3"/>
      <c r="E40" s="4">
        <f>+C40/$C$8</f>
        <v>0.18612938596491227</v>
      </c>
      <c r="F40" s="3"/>
      <c r="G40" s="3">
        <f>88008-2224</f>
        <v>85784</v>
      </c>
      <c r="H40" s="5"/>
      <c r="I40" s="4">
        <f>+G40/$G$8</f>
        <v>6.5411966369843269E-2</v>
      </c>
    </row>
    <row r="41" spans="1:9" x14ac:dyDescent="0.2">
      <c r="C41" s="3"/>
      <c r="D41" s="3"/>
      <c r="E41" s="4"/>
      <c r="F41" s="3"/>
      <c r="G41" s="3"/>
      <c r="H41" s="5"/>
      <c r="I41" s="4"/>
    </row>
    <row r="42" spans="1:9" x14ac:dyDescent="0.2">
      <c r="A42" s="6" t="s">
        <v>25</v>
      </c>
      <c r="E42" s="1"/>
      <c r="F42" s="1"/>
    </row>
  </sheetData>
  <phoneticPr fontId="0" type="noConversion"/>
  <printOptions horizontalCentered="1" verticalCentered="1"/>
  <pageMargins left="0.75" right="0.25" top="0.75" bottom="0.75" header="0.3" footer="0.3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Dana Knold</cp:lastModifiedBy>
  <cp:lastPrinted>2014-11-18T18:08:23Z</cp:lastPrinted>
  <dcterms:created xsi:type="dcterms:W3CDTF">2003-11-13T18:44:38Z</dcterms:created>
  <dcterms:modified xsi:type="dcterms:W3CDTF">2015-11-04T21:54:25Z</dcterms:modified>
</cp:coreProperties>
</file>