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7530" windowHeight="5010" activeTab="2"/>
  </bookViews>
  <sheets>
    <sheet name="Chart1" sheetId="1" r:id="rId1"/>
    <sheet name="Sheet1" sheetId="2" r:id="rId2"/>
    <sheet name="TABLE5" sheetId="3" r:id="rId3"/>
  </sheets>
  <definedNames>
    <definedName name="_xlnm.Print_Area" localSheetId="2">'TABLE5'!$J$1:$T$335</definedName>
    <definedName name="_xlnm.Print_Area">'TABLE5'!$P$638:$V$688</definedName>
  </definedNames>
  <calcPr fullCalcOnLoad="1"/>
</workbook>
</file>

<file path=xl/sharedStrings.xml><?xml version="1.0" encoding="utf-8"?>
<sst xmlns="http://schemas.openxmlformats.org/spreadsheetml/2006/main" count="748" uniqueCount="81">
  <si>
    <t>STATE TOTAL</t>
  </si>
  <si>
    <t xml:space="preserve">   MINING (21)</t>
  </si>
  <si>
    <t>Total</t>
  </si>
  <si>
    <t xml:space="preserve">   Average</t>
  </si>
  <si>
    <t>Employment</t>
  </si>
  <si>
    <t xml:space="preserve">   Number of</t>
  </si>
  <si>
    <t xml:space="preserve">    March</t>
  </si>
  <si>
    <t>Quarterly</t>
  </si>
  <si>
    <t xml:space="preserve">   Monthly</t>
  </si>
  <si>
    <t xml:space="preserve">  Range</t>
  </si>
  <si>
    <t>Establishments</t>
  </si>
  <si>
    <t xml:space="preserve">  Employment</t>
  </si>
  <si>
    <t>Wages</t>
  </si>
  <si>
    <t xml:space="preserve">   Wage</t>
  </si>
  <si>
    <t xml:space="preserve">  Total</t>
  </si>
  <si>
    <t>0</t>
  </si>
  <si>
    <t>1-4</t>
  </si>
  <si>
    <t>5-9</t>
  </si>
  <si>
    <t>20-49</t>
  </si>
  <si>
    <t>50-99</t>
  </si>
  <si>
    <t>100-249</t>
  </si>
  <si>
    <t>250-499</t>
  </si>
  <si>
    <t>250 &amp; Over</t>
  </si>
  <si>
    <t>500-999</t>
  </si>
  <si>
    <t>1,000 &amp; Over</t>
  </si>
  <si>
    <t>UTILITIES (22)</t>
  </si>
  <si>
    <t xml:space="preserve">    CONSTRUCTION (23)</t>
  </si>
  <si>
    <t xml:space="preserve">   Total</t>
  </si>
  <si>
    <t xml:space="preserve"> </t>
  </si>
  <si>
    <t xml:space="preserve">       MANUFACTURING (31-33)</t>
  </si>
  <si>
    <t xml:space="preserve">   TRADE</t>
  </si>
  <si>
    <t>500 &amp; Over</t>
  </si>
  <si>
    <t xml:space="preserve">  </t>
  </si>
  <si>
    <t xml:space="preserve">    Wholesale Trade (42)</t>
  </si>
  <si>
    <t>Retail Trade (44-45)</t>
  </si>
  <si>
    <t xml:space="preserve">   TRANSPORTATION AND WAREHOUSING (48-49)</t>
  </si>
  <si>
    <t xml:space="preserve">              INFORMATION (51)</t>
  </si>
  <si>
    <t>FINANCE AND INSURANCE (52)</t>
  </si>
  <si>
    <t>REAL ESTATE &amp; RENTAL AND LEASING (53)</t>
  </si>
  <si>
    <t>100 &amp; Over</t>
  </si>
  <si>
    <t>PROFESSIONAL, SCIENTIFIC, AND TECHNICAL SERVICES (54)</t>
  </si>
  <si>
    <t>MANAGEMENT OF COMPANIES AND ENTERPRISES (55)</t>
  </si>
  <si>
    <t>ADMINISTRATIVE &amp; SUPPORT, WASTE MANAGEMENT, &amp; REMEDIATION SERVICES (56)</t>
  </si>
  <si>
    <t>HEALTH CARE AND SOCIAL ASSISTANCE (62)</t>
  </si>
  <si>
    <t>ARTS, ENTERTAINMENT, AND RECREATION (71)</t>
  </si>
  <si>
    <t>ACCOMMODATION AND FOOD SERVICES (72)</t>
  </si>
  <si>
    <t>OTHER SERVICES (81)</t>
  </si>
  <si>
    <t>FEDERAL GOVERNMENT</t>
  </si>
  <si>
    <t>FEDERAL DEFENSE</t>
  </si>
  <si>
    <t>STATE GOVERNMENT</t>
  </si>
  <si>
    <t>STATE EDUCATION</t>
  </si>
  <si>
    <t>LOCAL GOVERNMENT</t>
  </si>
  <si>
    <t>LOCAL EDUCATION</t>
  </si>
  <si>
    <t>PRIVATE SECTOR</t>
  </si>
  <si>
    <t>SIC 89</t>
  </si>
  <si>
    <t>SIC 86</t>
  </si>
  <si>
    <t>SIC 99</t>
  </si>
  <si>
    <t>TOTALS</t>
  </si>
  <si>
    <t>GOVERNMENT (92)</t>
  </si>
  <si>
    <t>500 &amp;  Over</t>
  </si>
  <si>
    <t>500 - 999</t>
  </si>
  <si>
    <t>10-19</t>
  </si>
  <si>
    <t>1000 &amp; Over</t>
  </si>
  <si>
    <t>totals 81 + 99</t>
  </si>
  <si>
    <t xml:space="preserve">                  TABLE 16.  UTAH ESTABLISHMENTS, EMPLOYMENT, AND WAGES</t>
  </si>
  <si>
    <t>Average</t>
  </si>
  <si>
    <t>1/March</t>
  </si>
  <si>
    <t>Monthly</t>
  </si>
  <si>
    <t>Number of</t>
  </si>
  <si>
    <t>Wage</t>
  </si>
  <si>
    <t>Range</t>
  </si>
  <si>
    <t>1/ For the establishments which had zero employment in March, there were wages paid during the quarter to</t>
  </si>
  <si>
    <t xml:space="preserve">    employees that worked in January or February.</t>
  </si>
  <si>
    <t xml:space="preserve">      Table 16 (Cont.) Utah Establishments, Employment, and Wages</t>
  </si>
  <si>
    <t xml:space="preserve"> 500 &amp; Over</t>
  </si>
  <si>
    <t xml:space="preserve">250-499 </t>
  </si>
  <si>
    <t xml:space="preserve">   By Firm Size and NAICS Sector, First Quarter 2008</t>
  </si>
  <si>
    <t xml:space="preserve">                            BY FIRM SIZE AND NAICS SECTOR, FIRST QUARTER 2008</t>
  </si>
  <si>
    <t>Source:  Utah Department of Workforce Services, Workforce Development &amp; Information Division, Annual Report of Labor Market Information, 2008.</t>
  </si>
  <si>
    <t xml:space="preserve"> 1,000 &amp; Over</t>
  </si>
  <si>
    <t>EDUCATIONAL SERVICES (PRIVATE) (61)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</si>
</sst>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"/>
    <numFmt numFmtId="170" formatCode="&quot;$&quot;#,##0"/>
    <numFmt numFmtId="171" formatCode="0.0%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 vertical="top"/>
      <protection/>
    </xf>
  </cellStyleXfs>
  <cellXfs count="22">
    <xf numFmtId="3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Alignment="1">
      <alignment horizontal="left"/>
    </xf>
    <xf numFmtId="3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170" fontId="0" fillId="0" borderId="0" xfId="0" applyNumberFormat="1" applyAlignment="1">
      <alignment/>
    </xf>
    <xf numFmtId="3" fontId="5" fillId="0" borderId="0" xfId="0" applyFont="1" applyFill="1" applyAlignment="1">
      <alignment/>
    </xf>
    <xf numFmtId="3" fontId="5" fillId="0" borderId="0" xfId="0" applyFont="1" applyAlignment="1">
      <alignment/>
    </xf>
    <xf numFmtId="3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171" fontId="0" fillId="0" borderId="0" xfId="0" applyNumberForma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3" fontId="0" fillId="0" borderId="0" xfId="17" applyFont="1">
      <alignment/>
      <protection/>
    </xf>
    <xf numFmtId="3" fontId="0" fillId="0" borderId="0" xfId="0" applyAlignment="1">
      <alignment/>
    </xf>
    <xf numFmtId="3" fontId="0" fillId="0" borderId="0" xfId="0" applyFont="1" applyAlignment="1">
      <alignment/>
    </xf>
    <xf numFmtId="170" fontId="0" fillId="0" borderId="0" xfId="0" applyNumberFormat="1" applyFont="1" applyAlignment="1">
      <alignment/>
    </xf>
    <xf numFmtId="3" fontId="7" fillId="0" borderId="0" xfId="0" applyFont="1" applyAlignment="1">
      <alignment/>
    </xf>
  </cellXfs>
  <cellStyles count="4">
    <cellStyle name="Normal" xfId="0"/>
    <cellStyle name="Followed Hyperlink" xfId="15"/>
    <cellStyle name="Hyperlink" xfId="16"/>
    <cellStyle name="Normal_TABLE5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993999"/>
        <c:axId val="29292808"/>
      </c:bar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292808"/>
        <c:crosses val="autoZero"/>
        <c:auto val="1"/>
        <c:lblOffset val="100"/>
        <c:noMultiLvlLbl val="0"/>
      </c:catAx>
      <c:valAx>
        <c:axId val="292928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9939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Number of Employment by Construction Firm Size; March 2005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75"/>
          <c:w val="0.62925"/>
          <c:h val="0.7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Sheet1!$E$33:$E$34</c:f>
              <c:strCache>
                <c:ptCount val="1"/>
                <c:pt idx="0">
                  <c:v>   Number of Establishments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Sheet1!$D$35:$D$46</c:f>
              <c:strCache/>
            </c:strRef>
          </c:cat>
          <c:val>
            <c:numRef>
              <c:f>Sheet1!$E$35:$E$46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Sheet1!$F$33:$F$34</c:f>
              <c:strCache>
                <c:ptCount val="1"/>
                <c:pt idx="0">
                  <c:v>    March   Employment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Sheet1!$D$35:$D$46</c:f>
              <c:strCache/>
            </c:strRef>
          </c:cat>
          <c:val>
            <c:numRef>
              <c:f>Sheet1!$F$35:$F$46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62308681"/>
        <c:axId val="23907218"/>
      </c:barChart>
      <c:catAx>
        <c:axId val="62308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07218"/>
        <c:crosses val="autoZero"/>
        <c:auto val="1"/>
        <c:lblOffset val="100"/>
        <c:noMultiLvlLbl val="0"/>
      </c:catAx>
      <c:valAx>
        <c:axId val="239072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308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27</xdr:row>
      <xdr:rowOff>142875</xdr:rowOff>
    </xdr:from>
    <xdr:to>
      <xdr:col>8</xdr:col>
      <xdr:colOff>352425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1552575" y="3867150"/>
        <a:ext cx="47625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3:H65"/>
  <sheetViews>
    <sheetView workbookViewId="0" topLeftCell="A45">
      <selection activeCell="L49" sqref="L49"/>
    </sheetView>
  </sheetViews>
  <sheetFormatPr defaultColWidth="9.140625" defaultRowHeight="12.75"/>
  <cols>
    <col min="3" max="3" width="10.57421875" style="0" customWidth="1"/>
    <col min="4" max="4" width="11.7109375" style="0" customWidth="1"/>
    <col min="5" max="5" width="12.28125" style="0" customWidth="1"/>
    <col min="6" max="6" width="12.140625" style="0" customWidth="1"/>
    <col min="7" max="7" width="15.28125" style="0" customWidth="1"/>
  </cols>
  <sheetData>
    <row r="13" spans="4:6" ht="12.75">
      <c r="D13" s="1"/>
      <c r="E13" s="1"/>
      <c r="F13" s="1"/>
    </row>
    <row r="15" ht="12.75" hidden="1"/>
    <row r="16" ht="12.75" hidden="1"/>
    <row r="17" spans="7:8" ht="12.75" hidden="1">
      <c r="G17" s="7"/>
      <c r="H17" s="2"/>
    </row>
    <row r="18" ht="12.75" hidden="1">
      <c r="D18" s="5"/>
    </row>
    <row r="33" spans="4:6" ht="12.75">
      <c r="D33" t="s">
        <v>4</v>
      </c>
      <c r="E33" t="s">
        <v>5</v>
      </c>
      <c r="F33" t="s">
        <v>6</v>
      </c>
    </row>
    <row r="34" spans="4:6" ht="12.75">
      <c r="D34" t="s">
        <v>9</v>
      </c>
      <c r="E34" t="s">
        <v>10</v>
      </c>
      <c r="F34" t="s">
        <v>11</v>
      </c>
    </row>
    <row r="35" ht="12.75" hidden="1"/>
    <row r="36" ht="12.75" hidden="1"/>
    <row r="37" spans="4:6" ht="12.75" hidden="1">
      <c r="D37" s="1" t="s">
        <v>14</v>
      </c>
      <c r="E37" s="1">
        <f>SUM(E39:E46)</f>
        <v>11484</v>
      </c>
      <c r="F37" s="1">
        <f>SUM(F39:F46)</f>
        <v>74660</v>
      </c>
    </row>
    <row r="38" ht="12.75" hidden="1"/>
    <row r="39" spans="4:6" ht="12.75">
      <c r="D39" t="s">
        <v>15</v>
      </c>
      <c r="E39">
        <v>2509</v>
      </c>
      <c r="F39">
        <v>0</v>
      </c>
    </row>
    <row r="40" spans="4:6" ht="12.75">
      <c r="D40" t="s">
        <v>16</v>
      </c>
      <c r="E40">
        <v>5021</v>
      </c>
      <c r="F40">
        <v>10846</v>
      </c>
    </row>
    <row r="41" spans="4:6" ht="12.75">
      <c r="D41" t="s">
        <v>17</v>
      </c>
      <c r="E41">
        <v>2051</v>
      </c>
      <c r="F41">
        <v>13412</v>
      </c>
    </row>
    <row r="42" spans="4:6" ht="12.75">
      <c r="D42" s="5" t="s">
        <v>61</v>
      </c>
      <c r="E42">
        <v>1105</v>
      </c>
      <c r="F42">
        <v>14764</v>
      </c>
    </row>
    <row r="43" spans="4:6" ht="12.75">
      <c r="D43" t="s">
        <v>18</v>
      </c>
      <c r="E43">
        <v>600</v>
      </c>
      <c r="F43">
        <v>17856</v>
      </c>
    </row>
    <row r="44" spans="4:6" ht="12.75">
      <c r="D44" t="s">
        <v>19</v>
      </c>
      <c r="E44">
        <v>147</v>
      </c>
      <c r="F44">
        <v>9860</v>
      </c>
    </row>
    <row r="45" spans="4:6" ht="12.75">
      <c r="D45" t="s">
        <v>20</v>
      </c>
      <c r="E45">
        <v>46</v>
      </c>
      <c r="F45">
        <v>6192</v>
      </c>
    </row>
    <row r="46" spans="4:6" ht="12.75">
      <c r="D46" t="s">
        <v>22</v>
      </c>
      <c r="E46">
        <v>5</v>
      </c>
      <c r="F46">
        <v>1730</v>
      </c>
    </row>
    <row r="58" spans="3:5" ht="12.75">
      <c r="C58" t="s">
        <v>15</v>
      </c>
      <c r="D58">
        <v>2509</v>
      </c>
      <c r="E58">
        <v>0</v>
      </c>
    </row>
    <row r="59" spans="3:5" ht="12.75">
      <c r="C59" t="s">
        <v>16</v>
      </c>
      <c r="D59">
        <v>7530</v>
      </c>
      <c r="E59">
        <v>10846</v>
      </c>
    </row>
    <row r="60" spans="3:5" ht="12.75">
      <c r="C60" t="s">
        <v>17</v>
      </c>
      <c r="D60">
        <v>2051</v>
      </c>
      <c r="E60">
        <v>13412</v>
      </c>
    </row>
    <row r="61" spans="3:5" ht="12.75">
      <c r="C61" s="5" t="s">
        <v>61</v>
      </c>
      <c r="D61">
        <v>1105</v>
      </c>
      <c r="E61">
        <v>14764</v>
      </c>
    </row>
    <row r="62" spans="3:5" ht="12.75">
      <c r="C62" t="s">
        <v>18</v>
      </c>
      <c r="D62">
        <v>600</v>
      </c>
      <c r="E62">
        <v>17856</v>
      </c>
    </row>
    <row r="63" spans="3:5" ht="12.75">
      <c r="C63" t="s">
        <v>19</v>
      </c>
      <c r="D63">
        <v>147</v>
      </c>
      <c r="E63">
        <v>9860</v>
      </c>
    </row>
    <row r="64" spans="3:5" ht="12.75">
      <c r="C64" t="s">
        <v>20</v>
      </c>
      <c r="D64">
        <v>46</v>
      </c>
      <c r="E64">
        <v>6192</v>
      </c>
    </row>
    <row r="65" spans="3:5" ht="12.75">
      <c r="C65" t="s">
        <v>22</v>
      </c>
      <c r="D65">
        <v>5</v>
      </c>
      <c r="E65">
        <v>1730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76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0.140625" style="0" customWidth="1"/>
    <col min="3" max="3" width="13.7109375" style="0" customWidth="1"/>
    <col min="4" max="4" width="15.8515625" style="0" customWidth="1"/>
    <col min="5" max="5" width="11.7109375" style="0" customWidth="1"/>
    <col min="6" max="6" width="13.8515625" style="0" bestFit="1" customWidth="1"/>
    <col min="7" max="7" width="12.7109375" style="0" customWidth="1"/>
    <col min="8" max="8" width="14.7109375" style="0" customWidth="1"/>
    <col min="9" max="9" width="13.7109375" style="0" customWidth="1"/>
    <col min="10" max="10" width="17.00390625" style="0" customWidth="1"/>
    <col min="11" max="11" width="11.7109375" style="0" customWidth="1"/>
    <col min="13" max="13" width="13.7109375" style="0" customWidth="1"/>
    <col min="14" max="14" width="11.7109375" style="0" customWidth="1"/>
    <col min="15" max="15" width="12.7109375" style="0" customWidth="1"/>
    <col min="16" max="16" width="14.7109375" style="0" customWidth="1"/>
    <col min="17" max="17" width="12.7109375" style="0" customWidth="1"/>
    <col min="18" max="18" width="10.140625" style="0" bestFit="1" customWidth="1"/>
    <col min="19" max="19" width="13.8515625" style="0" bestFit="1" customWidth="1"/>
    <col min="20" max="20" width="14.7109375" style="0" customWidth="1"/>
    <col min="21" max="21" width="11.7109375" style="0" customWidth="1"/>
    <col min="22" max="22" width="14.7109375" style="0" customWidth="1"/>
    <col min="23" max="23" width="11.7109375" style="0" customWidth="1"/>
    <col min="25" max="25" width="11.140625" style="0" bestFit="1" customWidth="1"/>
    <col min="28" max="28" width="10.7109375" style="0" customWidth="1"/>
    <col min="32" max="32" width="3.7109375" style="0" customWidth="1"/>
    <col min="36" max="36" width="4.7109375" style="0" customWidth="1"/>
    <col min="37" max="37" width="15.7109375" style="0" customWidth="1"/>
    <col min="41" max="41" width="12.7109375" style="0" customWidth="1"/>
    <col min="42" max="43" width="11.7109375" style="0" customWidth="1"/>
    <col min="44" max="44" width="14.7109375" style="0" customWidth="1"/>
    <col min="45" max="45" width="11.7109375" style="0" customWidth="1"/>
    <col min="47" max="47" width="12.7109375" style="0" customWidth="1"/>
    <col min="48" max="49" width="11.7109375" style="0" customWidth="1"/>
    <col min="50" max="50" width="14.7109375" style="0" customWidth="1"/>
    <col min="51" max="51" width="11.7109375" style="0" customWidth="1"/>
    <col min="53" max="55" width="11.7109375" style="0" customWidth="1"/>
    <col min="56" max="56" width="14.7109375" style="0" customWidth="1"/>
    <col min="57" max="57" width="11.7109375" style="0" customWidth="1"/>
    <col min="59" max="61" width="11.7109375" style="0" customWidth="1"/>
    <col min="62" max="62" width="14.7109375" style="0" customWidth="1"/>
    <col min="63" max="63" width="11.7109375" style="0" customWidth="1"/>
    <col min="65" max="65" width="12.7109375" style="0" customWidth="1"/>
    <col min="66" max="67" width="11.7109375" style="0" customWidth="1"/>
    <col min="68" max="68" width="14.7109375" style="0" customWidth="1"/>
    <col min="69" max="69" width="11.7109375" style="0" customWidth="1"/>
    <col min="71" max="71" width="12.7109375" style="0" customWidth="1"/>
    <col min="72" max="73" width="11.7109375" style="0" customWidth="1"/>
    <col min="74" max="74" width="14.7109375" style="0" customWidth="1"/>
    <col min="75" max="75" width="11.7109375" style="0" customWidth="1"/>
  </cols>
  <sheetData>
    <row r="1" spans="1:20" ht="12.75">
      <c r="A1" s="11"/>
      <c r="B1" s="11"/>
      <c r="C1" s="11"/>
      <c r="D1" s="11"/>
      <c r="E1" s="11"/>
      <c r="F1" s="11"/>
      <c r="G1" s="11"/>
      <c r="H1" s="11"/>
      <c r="I1" s="11"/>
      <c r="J1" s="1"/>
      <c r="K1" s="1"/>
      <c r="L1" s="1" t="s">
        <v>73</v>
      </c>
      <c r="M1" s="1"/>
      <c r="N1" s="1"/>
      <c r="O1" s="1"/>
      <c r="P1" s="1"/>
      <c r="Q1" s="1"/>
      <c r="R1" s="1"/>
      <c r="S1" s="1"/>
      <c r="T1" s="1"/>
    </row>
    <row r="2" spans="1:20" ht="12.75">
      <c r="A2" s="11" t="s">
        <v>64</v>
      </c>
      <c r="B2" s="11"/>
      <c r="C2" s="11"/>
      <c r="D2" s="11"/>
      <c r="E2" s="11"/>
      <c r="F2" s="11"/>
      <c r="G2" s="11"/>
      <c r="H2" s="11"/>
      <c r="I2" s="11"/>
      <c r="J2" s="1"/>
      <c r="K2" s="1"/>
      <c r="L2" s="1"/>
      <c r="M2" s="1" t="s">
        <v>76</v>
      </c>
      <c r="N2" s="1"/>
      <c r="O2" s="1"/>
      <c r="P2" s="1"/>
      <c r="Q2" s="1"/>
      <c r="R2" s="1"/>
      <c r="S2" s="1"/>
      <c r="T2" s="1"/>
    </row>
    <row r="3" spans="1:9" ht="12.75">
      <c r="A3" s="11" t="s">
        <v>77</v>
      </c>
      <c r="B3" s="11"/>
      <c r="C3" s="11"/>
      <c r="D3" s="11"/>
      <c r="E3" s="11"/>
      <c r="F3" s="11"/>
      <c r="G3" s="11"/>
      <c r="H3" s="11"/>
      <c r="I3" s="11"/>
    </row>
    <row r="4" spans="1:9" ht="12.75">
      <c r="A4" s="11"/>
      <c r="B4" s="11"/>
      <c r="C4" s="11"/>
      <c r="D4" s="11"/>
      <c r="E4" s="11"/>
      <c r="F4" s="11"/>
      <c r="G4" s="11"/>
      <c r="H4" s="11"/>
      <c r="I4" s="11"/>
    </row>
    <row r="5" spans="1:9" ht="12.75">
      <c r="A5" s="11"/>
      <c r="B5" s="11"/>
      <c r="C5" s="11"/>
      <c r="D5" s="11"/>
      <c r="E5" s="11"/>
      <c r="F5" s="11"/>
      <c r="G5" s="11"/>
      <c r="H5" s="11"/>
      <c r="I5" s="11"/>
    </row>
    <row r="6" spans="1:18" ht="12.75">
      <c r="A6" s="11"/>
      <c r="B6" s="11"/>
      <c r="C6" s="11"/>
      <c r="D6" s="11"/>
      <c r="E6" s="11"/>
      <c r="F6" s="11" t="s">
        <v>2</v>
      </c>
      <c r="G6" s="11"/>
      <c r="H6" s="11" t="s">
        <v>65</v>
      </c>
      <c r="I6" s="11"/>
      <c r="L6" t="s">
        <v>0</v>
      </c>
      <c r="R6" t="s">
        <v>1</v>
      </c>
    </row>
    <row r="7" spans="1:9" ht="12.75">
      <c r="A7" s="11"/>
      <c r="B7" s="11"/>
      <c r="C7" s="11"/>
      <c r="D7" s="12" t="s">
        <v>66</v>
      </c>
      <c r="E7" s="11"/>
      <c r="F7" s="11" t="s">
        <v>7</v>
      </c>
      <c r="G7" s="11"/>
      <c r="H7" s="11" t="s">
        <v>67</v>
      </c>
      <c r="I7" s="11"/>
    </row>
    <row r="8" spans="1:20" ht="12.75">
      <c r="A8" s="11" t="s">
        <v>4</v>
      </c>
      <c r="B8" s="11" t="s">
        <v>68</v>
      </c>
      <c r="C8" s="11"/>
      <c r="D8" s="11" t="s">
        <v>4</v>
      </c>
      <c r="E8" s="11"/>
      <c r="F8" s="11" t="s">
        <v>12</v>
      </c>
      <c r="G8" s="11"/>
      <c r="H8" s="11" t="s">
        <v>69</v>
      </c>
      <c r="I8" s="11"/>
      <c r="M8" t="s">
        <v>2</v>
      </c>
      <c r="N8" t="s">
        <v>3</v>
      </c>
      <c r="S8" t="s">
        <v>2</v>
      </c>
      <c r="T8" t="s">
        <v>3</v>
      </c>
    </row>
    <row r="9" spans="1:20" ht="12.75">
      <c r="A9" s="11" t="s">
        <v>70</v>
      </c>
      <c r="B9" s="11" t="s">
        <v>10</v>
      </c>
      <c r="C9" s="11"/>
      <c r="D9" s="11"/>
      <c r="E9" s="11"/>
      <c r="F9" s="11"/>
      <c r="G9" s="11"/>
      <c r="H9" s="11"/>
      <c r="I9" s="11"/>
      <c r="J9" t="s">
        <v>4</v>
      </c>
      <c r="K9" t="s">
        <v>5</v>
      </c>
      <c r="L9" t="s">
        <v>6</v>
      </c>
      <c r="M9" t="s">
        <v>7</v>
      </c>
      <c r="N9" t="s">
        <v>8</v>
      </c>
      <c r="P9" t="s">
        <v>4</v>
      </c>
      <c r="Q9" t="s">
        <v>5</v>
      </c>
      <c r="R9" t="s">
        <v>6</v>
      </c>
      <c r="S9" t="s">
        <v>7</v>
      </c>
      <c r="T9" t="s">
        <v>8</v>
      </c>
    </row>
    <row r="10" spans="1:20" ht="12.75">
      <c r="A10" s="11" t="s">
        <v>14</v>
      </c>
      <c r="B10" s="13">
        <f>SUM(B12:B30)</f>
        <v>85007</v>
      </c>
      <c r="C10" s="14"/>
      <c r="D10" s="13">
        <f>SUM(D12:D30)</f>
        <v>1253100</v>
      </c>
      <c r="E10" s="14"/>
      <c r="F10" s="13">
        <f>SUM(F12:F30)</f>
        <v>11475245484</v>
      </c>
      <c r="G10" s="14"/>
      <c r="H10" s="2">
        <v>3064</v>
      </c>
      <c r="I10" s="13"/>
      <c r="J10" t="s">
        <v>9</v>
      </c>
      <c r="K10" t="s">
        <v>10</v>
      </c>
      <c r="L10" t="s">
        <v>11</v>
      </c>
      <c r="M10" t="s">
        <v>12</v>
      </c>
      <c r="N10" t="s">
        <v>13</v>
      </c>
      <c r="P10" t="s">
        <v>9</v>
      </c>
      <c r="Q10" t="s">
        <v>10</v>
      </c>
      <c r="R10" t="s">
        <v>11</v>
      </c>
      <c r="S10" t="s">
        <v>12</v>
      </c>
      <c r="T10" t="s">
        <v>13</v>
      </c>
    </row>
    <row r="11" spans="1:9" ht="12.75">
      <c r="A11" s="11"/>
      <c r="B11" s="13"/>
      <c r="C11" s="14"/>
      <c r="D11" s="13"/>
      <c r="E11" s="14"/>
      <c r="F11" s="13"/>
      <c r="G11" s="14"/>
      <c r="H11" s="1"/>
      <c r="I11" s="13"/>
    </row>
    <row r="12" spans="1:9" ht="12.75">
      <c r="A12" s="11" t="s">
        <v>15</v>
      </c>
      <c r="B12" s="13">
        <f>+K15</f>
        <v>12284</v>
      </c>
      <c r="C12" s="14"/>
      <c r="D12" s="13">
        <f>+L15</f>
        <v>0</v>
      </c>
      <c r="E12" s="13"/>
      <c r="F12" s="13">
        <f>+M15</f>
        <v>48314513</v>
      </c>
      <c r="G12" s="13"/>
      <c r="H12" s="13">
        <f>+N15</f>
        <v>3211</v>
      </c>
      <c r="I12" s="13"/>
    </row>
    <row r="13" spans="1:20" ht="12.75">
      <c r="A13" s="11"/>
      <c r="B13" s="13"/>
      <c r="C13" s="14"/>
      <c r="D13" s="13"/>
      <c r="E13" s="14"/>
      <c r="F13" s="13"/>
      <c r="G13" s="14"/>
      <c r="H13" s="11"/>
      <c r="I13" s="13"/>
      <c r="J13" s="1" t="s">
        <v>14</v>
      </c>
      <c r="K13">
        <v>85007</v>
      </c>
      <c r="L13">
        <v>1253100</v>
      </c>
      <c r="M13" s="7">
        <v>11475245484</v>
      </c>
      <c r="N13" s="2">
        <v>3063.6666666666665</v>
      </c>
      <c r="P13" s="1" t="s">
        <v>14</v>
      </c>
      <c r="Q13" s="1">
        <v>549</v>
      </c>
      <c r="R13" s="1">
        <v>11414</v>
      </c>
      <c r="S13" s="7">
        <v>206640357</v>
      </c>
      <c r="T13" s="2">
        <v>6058.666666666667</v>
      </c>
    </row>
    <row r="14" spans="1:15" ht="12.75">
      <c r="A14" s="11" t="s">
        <v>16</v>
      </c>
      <c r="B14" s="13">
        <f>+K16</f>
        <v>36420</v>
      </c>
      <c r="C14" s="14"/>
      <c r="D14" s="13">
        <f>+L16</f>
        <v>71387</v>
      </c>
      <c r="E14" s="13"/>
      <c r="F14" s="13">
        <f>+M16</f>
        <v>662630943</v>
      </c>
      <c r="G14" s="13"/>
      <c r="H14" s="13">
        <f>+N16</f>
        <v>3118.6666666666665</v>
      </c>
      <c r="I14" s="13"/>
      <c r="N14" s="1"/>
      <c r="O14" s="1"/>
    </row>
    <row r="15" spans="1:20" ht="12.75">
      <c r="A15" s="11"/>
      <c r="G15" s="13"/>
      <c r="H15" s="13"/>
      <c r="I15" s="13"/>
      <c r="J15" t="s">
        <v>15</v>
      </c>
      <c r="K15">
        <v>12284</v>
      </c>
      <c r="L15">
        <v>0</v>
      </c>
      <c r="M15">
        <v>48314513</v>
      </c>
      <c r="N15">
        <v>3211</v>
      </c>
      <c r="P15" t="s">
        <v>15</v>
      </c>
      <c r="Q15">
        <v>73</v>
      </c>
      <c r="R15">
        <v>0</v>
      </c>
      <c r="S15">
        <v>535715</v>
      </c>
      <c r="T15">
        <v>8503.333333333334</v>
      </c>
    </row>
    <row r="16" spans="1:20" ht="12.75">
      <c r="A16" s="11" t="s">
        <v>17</v>
      </c>
      <c r="B16" s="13">
        <f>+K17</f>
        <v>14455</v>
      </c>
      <c r="C16" s="14"/>
      <c r="D16" s="13">
        <f>+L17</f>
        <v>96438</v>
      </c>
      <c r="E16" s="13"/>
      <c r="F16" s="13">
        <f>+M17</f>
        <v>725010033</v>
      </c>
      <c r="G16" s="13"/>
      <c r="H16" s="13">
        <f>+N17</f>
        <v>2536.6666666666665</v>
      </c>
      <c r="I16" s="13"/>
      <c r="J16" t="s">
        <v>16</v>
      </c>
      <c r="K16">
        <v>36420</v>
      </c>
      <c r="L16">
        <v>71387</v>
      </c>
      <c r="M16">
        <v>662630943</v>
      </c>
      <c r="N16">
        <v>3118.6666666666665</v>
      </c>
      <c r="P16" t="s">
        <v>16</v>
      </c>
      <c r="Q16">
        <v>216</v>
      </c>
      <c r="R16">
        <v>438</v>
      </c>
      <c r="S16">
        <v>6083200</v>
      </c>
      <c r="T16">
        <v>4605</v>
      </c>
    </row>
    <row r="17" spans="1:20" ht="12.75">
      <c r="A17" s="11"/>
      <c r="G17" s="13"/>
      <c r="H17" s="13"/>
      <c r="I17" s="13"/>
      <c r="J17" t="s">
        <v>17</v>
      </c>
      <c r="K17">
        <v>14455</v>
      </c>
      <c r="L17">
        <v>96438</v>
      </c>
      <c r="M17">
        <v>725010033</v>
      </c>
      <c r="N17">
        <v>2536.6666666666665</v>
      </c>
      <c r="P17" t="s">
        <v>17</v>
      </c>
      <c r="Q17">
        <v>72</v>
      </c>
      <c r="R17">
        <v>480</v>
      </c>
      <c r="S17">
        <v>5862250</v>
      </c>
      <c r="T17">
        <v>4193.333333333333</v>
      </c>
    </row>
    <row r="18" spans="1:20" ht="12.75">
      <c r="A18" s="15" t="s">
        <v>61</v>
      </c>
      <c r="B18" s="13">
        <f>+K18</f>
        <v>10205</v>
      </c>
      <c r="C18" s="14"/>
      <c r="D18" s="13">
        <f>+L18</f>
        <v>137823</v>
      </c>
      <c r="E18" s="13"/>
      <c r="F18" s="13">
        <f>+M18</f>
        <v>1031603902</v>
      </c>
      <c r="G18" s="13"/>
      <c r="H18" s="13">
        <f>+N18</f>
        <v>2531.6666666666665</v>
      </c>
      <c r="I18" s="13"/>
      <c r="J18" s="5" t="s">
        <v>61</v>
      </c>
      <c r="K18">
        <v>10205</v>
      </c>
      <c r="L18">
        <v>137823</v>
      </c>
      <c r="M18">
        <v>1031603902</v>
      </c>
      <c r="N18">
        <v>2531.6666666666665</v>
      </c>
      <c r="P18" s="5" t="s">
        <v>61</v>
      </c>
      <c r="Q18">
        <v>79</v>
      </c>
      <c r="R18">
        <v>1036</v>
      </c>
      <c r="S18">
        <v>15275762</v>
      </c>
      <c r="T18">
        <v>5028.333333333333</v>
      </c>
    </row>
    <row r="19" spans="1:20" ht="12.75">
      <c r="A19" s="11"/>
      <c r="G19" s="13"/>
      <c r="H19" s="13"/>
      <c r="I19" s="13"/>
      <c r="J19" t="s">
        <v>18</v>
      </c>
      <c r="K19">
        <v>7098</v>
      </c>
      <c r="L19">
        <v>214588</v>
      </c>
      <c r="M19">
        <v>1765425445</v>
      </c>
      <c r="N19">
        <v>2773</v>
      </c>
      <c r="P19" t="s">
        <v>18</v>
      </c>
      <c r="Q19">
        <v>53</v>
      </c>
      <c r="R19">
        <v>1705</v>
      </c>
      <c r="S19">
        <v>26247997</v>
      </c>
      <c r="T19">
        <v>5320.666666666667</v>
      </c>
    </row>
    <row r="20" spans="1:20" ht="12.75">
      <c r="A20" s="16" t="s">
        <v>18</v>
      </c>
      <c r="B20" s="13">
        <f>+K19</f>
        <v>7098</v>
      </c>
      <c r="C20" s="14"/>
      <c r="D20" s="13">
        <f>+L19</f>
        <v>214588</v>
      </c>
      <c r="E20" s="13"/>
      <c r="F20" s="13">
        <f>+M19</f>
        <v>1765425445</v>
      </c>
      <c r="G20" s="13"/>
      <c r="H20" s="13">
        <f>+N19</f>
        <v>2773</v>
      </c>
      <c r="I20" s="13"/>
      <c r="J20" t="s">
        <v>19</v>
      </c>
      <c r="K20">
        <v>2768</v>
      </c>
      <c r="L20">
        <v>189944</v>
      </c>
      <c r="M20">
        <v>1735662866</v>
      </c>
      <c r="N20">
        <v>3062.6666666666665</v>
      </c>
      <c r="P20" t="s">
        <v>19</v>
      </c>
      <c r="Q20">
        <v>30</v>
      </c>
      <c r="R20">
        <v>2073</v>
      </c>
      <c r="S20">
        <v>38505026</v>
      </c>
      <c r="T20">
        <v>6076.333333333333</v>
      </c>
    </row>
    <row r="21" spans="1:20" ht="12.75">
      <c r="A21" s="11"/>
      <c r="G21" s="13"/>
      <c r="H21" s="13"/>
      <c r="I21" s="13"/>
      <c r="J21" t="s">
        <v>20</v>
      </c>
      <c r="K21">
        <v>1258</v>
      </c>
      <c r="L21">
        <v>187562</v>
      </c>
      <c r="M21">
        <v>1812247716</v>
      </c>
      <c r="N21">
        <v>3242.3333333333335</v>
      </c>
      <c r="P21" t="s">
        <v>20</v>
      </c>
      <c r="Q21">
        <v>18</v>
      </c>
      <c r="R21">
        <v>2690</v>
      </c>
      <c r="S21">
        <v>52476095</v>
      </c>
      <c r="T21">
        <v>19159</v>
      </c>
    </row>
    <row r="22" spans="1:20" ht="12.75">
      <c r="A22" s="11" t="s">
        <v>19</v>
      </c>
      <c r="B22" s="13">
        <f>+K20</f>
        <v>2768</v>
      </c>
      <c r="C22" s="14"/>
      <c r="D22" s="13">
        <f>+L20</f>
        <v>189944</v>
      </c>
      <c r="E22" s="13"/>
      <c r="F22" s="13">
        <f>+M20</f>
        <v>1735662866</v>
      </c>
      <c r="G22" s="13"/>
      <c r="H22" s="13">
        <f>+N20</f>
        <v>3062.6666666666665</v>
      </c>
      <c r="I22" s="13"/>
      <c r="J22" t="s">
        <v>21</v>
      </c>
      <c r="K22">
        <v>340</v>
      </c>
      <c r="L22">
        <v>118281</v>
      </c>
      <c r="M22">
        <v>1187172493</v>
      </c>
      <c r="N22">
        <v>3365</v>
      </c>
      <c r="P22" t="s">
        <v>22</v>
      </c>
      <c r="Q22">
        <v>8</v>
      </c>
      <c r="R22">
        <v>2992</v>
      </c>
      <c r="S22">
        <v>61654312</v>
      </c>
      <c r="T22" s="19">
        <v>7006.96806455279</v>
      </c>
    </row>
    <row r="23" spans="1:14" ht="12.75">
      <c r="A23" s="11"/>
      <c r="G23" s="13"/>
      <c r="H23" s="13"/>
      <c r="I23" s="13"/>
      <c r="J23" t="s">
        <v>23</v>
      </c>
      <c r="K23">
        <v>117</v>
      </c>
      <c r="L23">
        <v>78211</v>
      </c>
      <c r="M23">
        <v>858541686</v>
      </c>
      <c r="N23">
        <v>3665.6666666666665</v>
      </c>
    </row>
    <row r="24" spans="1:14" ht="12.75">
      <c r="A24" s="11" t="s">
        <v>20</v>
      </c>
      <c r="B24" s="13">
        <f>+K21</f>
        <v>1258</v>
      </c>
      <c r="C24" s="14"/>
      <c r="D24" s="13">
        <f>+L21</f>
        <v>187562</v>
      </c>
      <c r="E24" s="13"/>
      <c r="F24" s="13">
        <f>+M21</f>
        <v>1812247716</v>
      </c>
      <c r="G24" s="13"/>
      <c r="H24" s="13">
        <f>+N21</f>
        <v>3242.3333333333335</v>
      </c>
      <c r="I24" s="13"/>
      <c r="J24" t="s">
        <v>62</v>
      </c>
      <c r="K24">
        <v>62</v>
      </c>
      <c r="L24">
        <v>158866</v>
      </c>
      <c r="M24">
        <v>1648635887</v>
      </c>
      <c r="N24">
        <v>3469</v>
      </c>
    </row>
    <row r="25" spans="1:9" ht="12.75">
      <c r="A25" s="11"/>
      <c r="G25" s="14"/>
      <c r="H25" s="13"/>
      <c r="I25" s="13"/>
    </row>
    <row r="26" spans="1:9" ht="12.75">
      <c r="A26" s="11" t="s">
        <v>21</v>
      </c>
      <c r="B26" s="13">
        <f>+K22</f>
        <v>340</v>
      </c>
      <c r="C26" s="14"/>
      <c r="D26" s="13">
        <f>+L22</f>
        <v>118281</v>
      </c>
      <c r="E26" s="13"/>
      <c r="F26" s="13">
        <f>+M22</f>
        <v>1187172493</v>
      </c>
      <c r="G26" s="14"/>
      <c r="H26" s="13">
        <f>+N22</f>
        <v>3365</v>
      </c>
      <c r="I26" s="13"/>
    </row>
    <row r="27" spans="1:18" ht="12.75">
      <c r="A27" s="11"/>
      <c r="G27" s="14"/>
      <c r="H27" s="13"/>
      <c r="I27" s="13"/>
      <c r="L27" t="s">
        <v>25</v>
      </c>
      <c r="R27" t="s">
        <v>26</v>
      </c>
    </row>
    <row r="28" spans="1:9" ht="12.75">
      <c r="A28" s="11" t="s">
        <v>23</v>
      </c>
      <c r="B28" s="13">
        <f>+K23</f>
        <v>117</v>
      </c>
      <c r="C28" s="14"/>
      <c r="D28" s="13">
        <f>+L23</f>
        <v>78211</v>
      </c>
      <c r="E28" s="13"/>
      <c r="F28" s="13">
        <f>+M23</f>
        <v>858541686</v>
      </c>
      <c r="G28" s="14"/>
      <c r="H28" s="13">
        <f>+N23</f>
        <v>3665.6666666666665</v>
      </c>
      <c r="I28" s="13"/>
    </row>
    <row r="29" spans="1:20" ht="12.75">
      <c r="A29" s="11"/>
      <c r="G29" s="14"/>
      <c r="H29" s="13"/>
      <c r="I29" s="13"/>
      <c r="M29" t="s">
        <v>2</v>
      </c>
      <c r="N29" t="s">
        <v>3</v>
      </c>
      <c r="S29" t="s">
        <v>2</v>
      </c>
      <c r="T29" t="s">
        <v>3</v>
      </c>
    </row>
    <row r="30" spans="1:20" ht="12.75">
      <c r="A30" s="11" t="s">
        <v>24</v>
      </c>
      <c r="B30" s="13">
        <f>+K24</f>
        <v>62</v>
      </c>
      <c r="C30" s="14"/>
      <c r="D30" s="13">
        <f>+L24</f>
        <v>158866</v>
      </c>
      <c r="E30" s="13"/>
      <c r="F30" s="13">
        <f>+M24</f>
        <v>1648635887</v>
      </c>
      <c r="G30" s="14"/>
      <c r="H30" s="13">
        <f>+N24</f>
        <v>3469</v>
      </c>
      <c r="I30" s="13"/>
      <c r="J30" t="s">
        <v>4</v>
      </c>
      <c r="K30" t="s">
        <v>5</v>
      </c>
      <c r="L30" t="s">
        <v>6</v>
      </c>
      <c r="M30" t="s">
        <v>7</v>
      </c>
      <c r="N30" t="s">
        <v>8</v>
      </c>
      <c r="P30" t="s">
        <v>4</v>
      </c>
      <c r="Q30" t="s">
        <v>5</v>
      </c>
      <c r="R30" t="s">
        <v>6</v>
      </c>
      <c r="S30" t="s">
        <v>7</v>
      </c>
      <c r="T30" t="s">
        <v>8</v>
      </c>
    </row>
    <row r="31" spans="1:20" ht="12.75">
      <c r="A31" s="11"/>
      <c r="B31" s="13"/>
      <c r="C31" s="14"/>
      <c r="D31" s="13"/>
      <c r="E31" s="13"/>
      <c r="F31" s="13"/>
      <c r="G31" s="11"/>
      <c r="H31" s="11"/>
      <c r="I31" s="11"/>
      <c r="J31" t="s">
        <v>9</v>
      </c>
      <c r="K31" t="s">
        <v>10</v>
      </c>
      <c r="L31" t="s">
        <v>11</v>
      </c>
      <c r="M31" t="s">
        <v>12</v>
      </c>
      <c r="N31" t="s">
        <v>13</v>
      </c>
      <c r="P31" t="s">
        <v>9</v>
      </c>
      <c r="Q31" t="s">
        <v>10</v>
      </c>
      <c r="R31" t="s">
        <v>11</v>
      </c>
      <c r="S31" t="s">
        <v>12</v>
      </c>
      <c r="T31" t="s">
        <v>13</v>
      </c>
    </row>
    <row r="32" spans="1:9" ht="12.75">
      <c r="A32" s="11"/>
      <c r="B32" s="13"/>
      <c r="C32" s="14"/>
      <c r="D32" s="13"/>
      <c r="E32" s="13"/>
      <c r="F32" s="13"/>
      <c r="G32" s="11"/>
      <c r="H32" s="11"/>
      <c r="I32" s="11"/>
    </row>
    <row r="33" spans="1:9" ht="12.75">
      <c r="A33" s="11"/>
      <c r="B33" s="11"/>
      <c r="C33" s="11"/>
      <c r="D33" s="11"/>
      <c r="E33" s="11"/>
      <c r="F33" s="11"/>
      <c r="G33" s="11"/>
      <c r="H33" s="11"/>
      <c r="I33" s="11"/>
    </row>
    <row r="34" spans="1:20" ht="12.75">
      <c r="A34" s="11" t="s">
        <v>71</v>
      </c>
      <c r="B34" s="11"/>
      <c r="C34" s="11"/>
      <c r="D34" s="11"/>
      <c r="E34" s="11"/>
      <c r="F34" s="11"/>
      <c r="G34" s="11"/>
      <c r="H34" s="11"/>
      <c r="I34" s="11"/>
      <c r="J34" t="s">
        <v>27</v>
      </c>
      <c r="K34">
        <v>194</v>
      </c>
      <c r="L34">
        <v>4158</v>
      </c>
      <c r="M34" s="7">
        <v>76245186</v>
      </c>
      <c r="N34" s="7">
        <v>6149.666666666667</v>
      </c>
      <c r="P34" s="1" t="s">
        <v>14</v>
      </c>
      <c r="Q34" s="1">
        <v>13004</v>
      </c>
      <c r="R34" s="1">
        <v>90363</v>
      </c>
      <c r="S34" s="1">
        <v>823780110</v>
      </c>
      <c r="T34" s="2">
        <v>3040.6666666666665</v>
      </c>
    </row>
    <row r="35" spans="1:15" ht="12.75">
      <c r="A35" s="11" t="s">
        <v>72</v>
      </c>
      <c r="B35" s="11"/>
      <c r="C35" s="11"/>
      <c r="D35" s="11"/>
      <c r="E35" s="11"/>
      <c r="F35" s="11"/>
      <c r="G35" s="11"/>
      <c r="H35" s="11"/>
      <c r="I35" s="11"/>
      <c r="J35" t="s">
        <v>28</v>
      </c>
      <c r="O35" s="1"/>
    </row>
    <row r="36" spans="1:20" ht="12.75">
      <c r="A36" s="11"/>
      <c r="B36" s="11"/>
      <c r="C36" s="11"/>
      <c r="D36" s="11"/>
      <c r="E36" s="11"/>
      <c r="F36" s="11"/>
      <c r="G36" s="11"/>
      <c r="H36" s="11"/>
      <c r="I36" s="11"/>
      <c r="J36" t="s">
        <v>15</v>
      </c>
      <c r="K36">
        <v>11</v>
      </c>
      <c r="L36">
        <v>0</v>
      </c>
      <c r="M36">
        <v>8837</v>
      </c>
      <c r="N36">
        <v>1262.3333333333333</v>
      </c>
      <c r="P36" t="s">
        <v>15</v>
      </c>
      <c r="Q36">
        <v>2812</v>
      </c>
      <c r="R36">
        <v>0</v>
      </c>
      <c r="S36">
        <v>9809879</v>
      </c>
      <c r="T36">
        <v>2879.3333333333335</v>
      </c>
    </row>
    <row r="37" spans="1:20" ht="12.75">
      <c r="A37" s="11"/>
      <c r="B37" s="11"/>
      <c r="C37" s="11"/>
      <c r="D37" s="11"/>
      <c r="E37" s="11"/>
      <c r="F37" s="11"/>
      <c r="G37" s="11"/>
      <c r="H37" s="11"/>
      <c r="I37" s="11"/>
      <c r="J37" t="s">
        <v>16</v>
      </c>
      <c r="K37">
        <v>90</v>
      </c>
      <c r="L37">
        <v>174</v>
      </c>
      <c r="M37">
        <v>1621608</v>
      </c>
      <c r="N37">
        <v>3192</v>
      </c>
      <c r="O37" s="1"/>
      <c r="P37" t="s">
        <v>16</v>
      </c>
      <c r="Q37">
        <v>5938</v>
      </c>
      <c r="R37">
        <v>12668</v>
      </c>
      <c r="S37">
        <v>85810783</v>
      </c>
      <c r="T37">
        <v>2254</v>
      </c>
    </row>
    <row r="38" spans="1:20" ht="12.75">
      <c r="A38" s="11"/>
      <c r="B38" s="11"/>
      <c r="C38" s="11"/>
      <c r="D38" s="11"/>
      <c r="E38" s="11"/>
      <c r="F38" s="11"/>
      <c r="G38" s="11"/>
      <c r="H38" s="11"/>
      <c r="I38" s="11"/>
      <c r="J38" t="s">
        <v>17</v>
      </c>
      <c r="K38">
        <v>26</v>
      </c>
      <c r="L38">
        <v>179</v>
      </c>
      <c r="M38">
        <v>2474269</v>
      </c>
      <c r="N38">
        <v>4573.666666666667</v>
      </c>
      <c r="O38" s="1"/>
      <c r="P38" t="s">
        <v>17</v>
      </c>
      <c r="Q38">
        <v>2153</v>
      </c>
      <c r="R38">
        <v>14018</v>
      </c>
      <c r="S38">
        <v>96599338</v>
      </c>
      <c r="T38">
        <v>2326</v>
      </c>
    </row>
    <row r="39" spans="1:20" ht="12.75">
      <c r="A39" s="17" t="s">
        <v>78</v>
      </c>
      <c r="B39" s="11"/>
      <c r="C39" s="11"/>
      <c r="D39" s="11"/>
      <c r="E39" s="11"/>
      <c r="F39" s="11"/>
      <c r="G39" s="11"/>
      <c r="H39" s="11"/>
      <c r="I39" s="11"/>
      <c r="J39" s="5" t="s">
        <v>61</v>
      </c>
      <c r="K39">
        <v>23</v>
      </c>
      <c r="L39">
        <v>304</v>
      </c>
      <c r="M39">
        <v>4658698</v>
      </c>
      <c r="N39">
        <v>5612.666666666667</v>
      </c>
      <c r="O39" s="1"/>
      <c r="P39" s="5" t="s">
        <v>61</v>
      </c>
      <c r="Q39">
        <v>1156</v>
      </c>
      <c r="R39">
        <v>15615</v>
      </c>
      <c r="S39">
        <v>123457236</v>
      </c>
      <c r="T39">
        <v>2659.3333333333335</v>
      </c>
    </row>
    <row r="40" spans="10:20" ht="12.75">
      <c r="J40" t="s">
        <v>18</v>
      </c>
      <c r="K40">
        <v>26</v>
      </c>
      <c r="L40">
        <v>758</v>
      </c>
      <c r="M40">
        <v>15271669</v>
      </c>
      <c r="N40">
        <v>6680.666666666667</v>
      </c>
      <c r="O40" s="1"/>
      <c r="P40" t="s">
        <v>18</v>
      </c>
      <c r="Q40">
        <v>680</v>
      </c>
      <c r="R40">
        <v>20297</v>
      </c>
      <c r="S40">
        <v>194822167</v>
      </c>
      <c r="T40">
        <v>3212.6666666666665</v>
      </c>
    </row>
    <row r="41" spans="10:20" ht="12.75">
      <c r="J41" t="s">
        <v>19</v>
      </c>
      <c r="K41">
        <v>8</v>
      </c>
      <c r="L41">
        <v>536</v>
      </c>
      <c r="M41">
        <v>9544921</v>
      </c>
      <c r="N41">
        <v>5924.666666666667</v>
      </c>
      <c r="O41" s="1"/>
      <c r="P41" t="s">
        <v>19</v>
      </c>
      <c r="Q41">
        <v>183</v>
      </c>
      <c r="R41">
        <v>12484</v>
      </c>
      <c r="S41">
        <v>131204208</v>
      </c>
      <c r="T41">
        <v>3568.3333333333335</v>
      </c>
    </row>
    <row r="42" spans="10:20" ht="12.75">
      <c r="J42" t="s">
        <v>39</v>
      </c>
      <c r="K42">
        <v>10</v>
      </c>
      <c r="L42">
        <v>2207</v>
      </c>
      <c r="M42">
        <v>42665184</v>
      </c>
      <c r="N42" s="19">
        <v>6449.763265306123</v>
      </c>
      <c r="O42" s="1"/>
      <c r="P42" t="s">
        <v>20</v>
      </c>
      <c r="Q42">
        <v>69</v>
      </c>
      <c r="R42">
        <v>9924</v>
      </c>
      <c r="S42">
        <v>108263964</v>
      </c>
      <c r="T42">
        <v>3722.6666666666665</v>
      </c>
    </row>
    <row r="43" spans="16:20" ht="12.75">
      <c r="P43" t="s">
        <v>22</v>
      </c>
      <c r="Q43">
        <v>13</v>
      </c>
      <c r="R43">
        <v>5357</v>
      </c>
      <c r="S43">
        <v>73812535</v>
      </c>
      <c r="T43" s="19">
        <v>4923.46151280683</v>
      </c>
    </row>
    <row r="49" spans="11:18" ht="12.75">
      <c r="K49" t="s">
        <v>29</v>
      </c>
      <c r="R49" t="s">
        <v>30</v>
      </c>
    </row>
    <row r="51" spans="13:20" ht="12.75">
      <c r="M51" t="s">
        <v>2</v>
      </c>
      <c r="N51" t="s">
        <v>3</v>
      </c>
      <c r="S51" t="s">
        <v>2</v>
      </c>
      <c r="T51" t="s">
        <v>3</v>
      </c>
    </row>
    <row r="52" spans="10:20" ht="12.75">
      <c r="J52" t="s">
        <v>4</v>
      </c>
      <c r="K52" t="s">
        <v>5</v>
      </c>
      <c r="L52" t="s">
        <v>6</v>
      </c>
      <c r="M52" t="s">
        <v>7</v>
      </c>
      <c r="N52" t="s">
        <v>8</v>
      </c>
      <c r="P52" t="s">
        <v>4</v>
      </c>
      <c r="Q52" t="s">
        <v>5</v>
      </c>
      <c r="R52" t="s">
        <v>6</v>
      </c>
      <c r="S52" t="s">
        <v>7</v>
      </c>
      <c r="T52" t="s">
        <v>8</v>
      </c>
    </row>
    <row r="53" spans="10:20" ht="12.75">
      <c r="J53" t="s">
        <v>9</v>
      </c>
      <c r="K53" t="s">
        <v>10</v>
      </c>
      <c r="L53" t="s">
        <v>11</v>
      </c>
      <c r="M53" t="s">
        <v>12</v>
      </c>
      <c r="N53" t="s">
        <v>13</v>
      </c>
      <c r="P53" t="s">
        <v>9</v>
      </c>
      <c r="Q53" t="s">
        <v>10</v>
      </c>
      <c r="R53" t="s">
        <v>11</v>
      </c>
      <c r="S53" t="s">
        <v>12</v>
      </c>
      <c r="T53" t="s">
        <v>13</v>
      </c>
    </row>
    <row r="56" spans="10:20" ht="12.75">
      <c r="J56" s="1" t="s">
        <v>14</v>
      </c>
      <c r="K56" s="1">
        <v>3897</v>
      </c>
      <c r="L56" s="1">
        <v>128030</v>
      </c>
      <c r="M56" s="7">
        <v>1458149544</v>
      </c>
      <c r="N56" s="2">
        <v>3790</v>
      </c>
      <c r="O56" s="1"/>
      <c r="P56" t="s">
        <v>27</v>
      </c>
      <c r="Q56">
        <v>15040</v>
      </c>
      <c r="R56" s="19">
        <v>195132</v>
      </c>
      <c r="S56" s="7">
        <v>1580349197</v>
      </c>
      <c r="T56" s="7">
        <v>2698.3333333333335</v>
      </c>
    </row>
    <row r="57" ht="12.75">
      <c r="P57" t="s">
        <v>28</v>
      </c>
    </row>
    <row r="58" spans="10:20" ht="12.75">
      <c r="J58" t="s">
        <v>15</v>
      </c>
      <c r="K58">
        <v>286</v>
      </c>
      <c r="L58">
        <v>0</v>
      </c>
      <c r="M58">
        <v>4502620</v>
      </c>
      <c r="N58">
        <v>4212</v>
      </c>
      <c r="P58" t="s">
        <v>15</v>
      </c>
      <c r="Q58">
        <v>1386</v>
      </c>
      <c r="R58">
        <v>0</v>
      </c>
      <c r="S58">
        <v>5908418</v>
      </c>
      <c r="T58">
        <v>3456</v>
      </c>
    </row>
    <row r="59" spans="10:20" ht="12.75">
      <c r="J59" t="s">
        <v>16</v>
      </c>
      <c r="K59">
        <v>1248</v>
      </c>
      <c r="L59">
        <v>2731</v>
      </c>
      <c r="M59">
        <v>23141921</v>
      </c>
      <c r="N59">
        <v>2819.6666666666665</v>
      </c>
      <c r="P59" t="s">
        <v>16</v>
      </c>
      <c r="Q59">
        <v>6067</v>
      </c>
      <c r="R59">
        <v>12224</v>
      </c>
      <c r="S59">
        <v>114121265</v>
      </c>
      <c r="T59">
        <v>3793.3333333333335</v>
      </c>
    </row>
    <row r="60" spans="10:20" ht="12.75">
      <c r="J60" t="s">
        <v>17</v>
      </c>
      <c r="K60">
        <v>685</v>
      </c>
      <c r="L60">
        <v>4611</v>
      </c>
      <c r="M60">
        <v>32547485</v>
      </c>
      <c r="N60">
        <v>2358.3333333333335</v>
      </c>
      <c r="P60" t="s">
        <v>17</v>
      </c>
      <c r="Q60">
        <v>3130</v>
      </c>
      <c r="R60">
        <v>21094</v>
      </c>
      <c r="S60">
        <v>141440331</v>
      </c>
      <c r="T60">
        <v>2485</v>
      </c>
    </row>
    <row r="61" spans="10:20" ht="12.75">
      <c r="J61" s="5" t="s">
        <v>61</v>
      </c>
      <c r="K61">
        <v>621</v>
      </c>
      <c r="L61">
        <v>8588</v>
      </c>
      <c r="M61">
        <v>66876240</v>
      </c>
      <c r="N61">
        <v>2609.3333333333335</v>
      </c>
      <c r="P61" s="5" t="s">
        <v>61</v>
      </c>
      <c r="Q61">
        <v>2428</v>
      </c>
      <c r="R61">
        <v>32643</v>
      </c>
      <c r="S61">
        <v>212262423</v>
      </c>
      <c r="T61">
        <v>2419.3333333333335</v>
      </c>
    </row>
    <row r="62" spans="10:20" ht="12.75">
      <c r="J62" t="s">
        <v>18</v>
      </c>
      <c r="K62">
        <v>561</v>
      </c>
      <c r="L62">
        <v>17029</v>
      </c>
      <c r="M62">
        <v>154878781</v>
      </c>
      <c r="N62">
        <v>3036.3333333333335</v>
      </c>
      <c r="P62" t="s">
        <v>18</v>
      </c>
      <c r="Q62">
        <v>1269</v>
      </c>
      <c r="R62">
        <v>36938</v>
      </c>
      <c r="S62">
        <v>271260254</v>
      </c>
      <c r="T62">
        <v>2738.6666666666665</v>
      </c>
    </row>
    <row r="63" spans="10:20" ht="12.75">
      <c r="J63" t="s">
        <v>19</v>
      </c>
      <c r="K63">
        <v>253</v>
      </c>
      <c r="L63">
        <v>17422</v>
      </c>
      <c r="M63">
        <v>188609996</v>
      </c>
      <c r="N63">
        <v>3624.3333333333335</v>
      </c>
      <c r="P63" t="s">
        <v>19</v>
      </c>
      <c r="Q63">
        <v>444</v>
      </c>
      <c r="R63">
        <v>31334</v>
      </c>
      <c r="S63">
        <v>229918489</v>
      </c>
      <c r="T63">
        <v>2718.3333333333335</v>
      </c>
    </row>
    <row r="64" spans="10:20" ht="12.75">
      <c r="J64" t="s">
        <v>20</v>
      </c>
      <c r="K64">
        <v>152</v>
      </c>
      <c r="L64">
        <v>24011</v>
      </c>
      <c r="M64">
        <v>271793981</v>
      </c>
      <c r="N64">
        <v>3789</v>
      </c>
      <c r="P64" t="s">
        <v>20</v>
      </c>
      <c r="Q64">
        <v>253</v>
      </c>
      <c r="R64">
        <v>36606</v>
      </c>
      <c r="S64">
        <v>257977757</v>
      </c>
      <c r="T64">
        <v>2597</v>
      </c>
    </row>
    <row r="65" spans="10:20" ht="12.75">
      <c r="J65" t="s">
        <v>21</v>
      </c>
      <c r="K65">
        <v>57</v>
      </c>
      <c r="L65">
        <v>19701</v>
      </c>
      <c r="M65">
        <v>247749540</v>
      </c>
      <c r="N65">
        <v>4186.666666666667</v>
      </c>
      <c r="P65" t="s">
        <v>21</v>
      </c>
      <c r="Q65">
        <v>55</v>
      </c>
      <c r="R65">
        <v>19249</v>
      </c>
      <c r="S65">
        <v>130579265</v>
      </c>
      <c r="T65">
        <v>2523</v>
      </c>
    </row>
    <row r="66" spans="10:20" ht="12.75">
      <c r="J66" t="s">
        <v>23</v>
      </c>
      <c r="K66">
        <v>22</v>
      </c>
      <c r="L66">
        <v>13734</v>
      </c>
      <c r="M66">
        <v>184952222</v>
      </c>
      <c r="N66">
        <v>4485.333333333333</v>
      </c>
      <c r="P66" t="s">
        <v>31</v>
      </c>
      <c r="Q66">
        <v>8</v>
      </c>
      <c r="R66">
        <v>5044</v>
      </c>
      <c r="S66">
        <v>47532911</v>
      </c>
      <c r="T66">
        <v>3627.6666666666665</v>
      </c>
    </row>
    <row r="67" spans="10:16" ht="12.75">
      <c r="J67" t="s">
        <v>24</v>
      </c>
      <c r="K67">
        <v>12</v>
      </c>
      <c r="L67">
        <v>20203</v>
      </c>
      <c r="M67">
        <v>283096758</v>
      </c>
      <c r="N67">
        <v>4654</v>
      </c>
      <c r="P67" t="s">
        <v>32</v>
      </c>
    </row>
    <row r="70" spans="11:18" ht="12.75">
      <c r="K70" t="s">
        <v>33</v>
      </c>
      <c r="R70" t="s">
        <v>34</v>
      </c>
    </row>
    <row r="72" spans="13:20" ht="12.75">
      <c r="M72" t="s">
        <v>2</v>
      </c>
      <c r="N72" t="s">
        <v>3</v>
      </c>
      <c r="S72" t="s">
        <v>2</v>
      </c>
      <c r="T72" t="s">
        <v>3</v>
      </c>
    </row>
    <row r="73" spans="10:20" ht="12.75">
      <c r="J73" t="s">
        <v>4</v>
      </c>
      <c r="K73" t="s">
        <v>5</v>
      </c>
      <c r="L73" t="s">
        <v>6</v>
      </c>
      <c r="M73" t="s">
        <v>7</v>
      </c>
      <c r="N73" t="s">
        <v>8</v>
      </c>
      <c r="P73" t="s">
        <v>4</v>
      </c>
      <c r="Q73" t="s">
        <v>5</v>
      </c>
      <c r="R73" t="s">
        <v>6</v>
      </c>
      <c r="S73" t="s">
        <v>7</v>
      </c>
      <c r="T73" t="s">
        <v>8</v>
      </c>
    </row>
    <row r="74" spans="10:20" ht="12.75">
      <c r="J74" t="s">
        <v>9</v>
      </c>
      <c r="K74" t="s">
        <v>10</v>
      </c>
      <c r="L74" t="s">
        <v>11</v>
      </c>
      <c r="M74" t="s">
        <v>12</v>
      </c>
      <c r="N74" t="s">
        <v>13</v>
      </c>
      <c r="P74" t="s">
        <v>9</v>
      </c>
      <c r="Q74" t="s">
        <v>10</v>
      </c>
      <c r="R74" t="s">
        <v>11</v>
      </c>
      <c r="S74" t="s">
        <v>12</v>
      </c>
      <c r="T74" t="s">
        <v>13</v>
      </c>
    </row>
    <row r="76" ht="12.75">
      <c r="O76" s="1"/>
    </row>
    <row r="77" spans="10:20" ht="12.75">
      <c r="J77" s="1" t="s">
        <v>27</v>
      </c>
      <c r="K77" s="1">
        <v>5967</v>
      </c>
      <c r="L77" s="1">
        <v>47959</v>
      </c>
      <c r="M77" s="7">
        <v>643654070</v>
      </c>
      <c r="N77" s="2">
        <v>4486.333333333333</v>
      </c>
      <c r="P77" t="s">
        <v>27</v>
      </c>
      <c r="Q77">
        <v>9073</v>
      </c>
      <c r="R77">
        <v>147173</v>
      </c>
      <c r="S77" s="7">
        <v>936695127</v>
      </c>
      <c r="T77" s="7">
        <v>2118.3333333333335</v>
      </c>
    </row>
    <row r="78" spans="10:16" ht="12.75">
      <c r="J78" t="s">
        <v>28</v>
      </c>
      <c r="P78" t="s">
        <v>28</v>
      </c>
    </row>
    <row r="79" spans="10:20" ht="12.75">
      <c r="J79" t="s">
        <v>15</v>
      </c>
      <c r="K79">
        <v>675</v>
      </c>
      <c r="L79">
        <v>0</v>
      </c>
      <c r="M79">
        <v>3139761</v>
      </c>
      <c r="N79">
        <v>4968</v>
      </c>
      <c r="P79" t="s">
        <v>15</v>
      </c>
      <c r="Q79">
        <v>711</v>
      </c>
      <c r="R79">
        <v>0</v>
      </c>
      <c r="S79">
        <v>3343509</v>
      </c>
      <c r="T79">
        <v>2687.6666666666665</v>
      </c>
    </row>
    <row r="80" spans="10:20" ht="12.75">
      <c r="J80" t="s">
        <v>16</v>
      </c>
      <c r="K80">
        <v>3254</v>
      </c>
      <c r="L80">
        <v>5604</v>
      </c>
      <c r="M80">
        <v>97345649</v>
      </c>
      <c r="N80">
        <v>5885.666666666667</v>
      </c>
      <c r="P80" t="s">
        <v>16</v>
      </c>
      <c r="Q80">
        <v>2813</v>
      </c>
      <c r="R80">
        <v>6620</v>
      </c>
      <c r="S80">
        <v>41126964</v>
      </c>
      <c r="T80">
        <v>2060</v>
      </c>
    </row>
    <row r="81" spans="10:20" ht="12.75">
      <c r="J81" t="s">
        <v>17</v>
      </c>
      <c r="K81">
        <v>897</v>
      </c>
      <c r="L81">
        <v>5985</v>
      </c>
      <c r="M81">
        <v>75277341</v>
      </c>
      <c r="N81">
        <v>4248</v>
      </c>
      <c r="P81" t="s">
        <v>17</v>
      </c>
      <c r="Q81">
        <v>2233</v>
      </c>
      <c r="R81">
        <v>15109</v>
      </c>
      <c r="S81">
        <v>80634630</v>
      </c>
      <c r="T81">
        <v>1791</v>
      </c>
    </row>
    <row r="82" spans="10:20" ht="12.75">
      <c r="J82" s="5" t="s">
        <v>61</v>
      </c>
      <c r="K82">
        <v>617</v>
      </c>
      <c r="L82">
        <v>8218</v>
      </c>
      <c r="M82" s="1">
        <v>102724795</v>
      </c>
      <c r="N82">
        <v>4194.333333333333</v>
      </c>
      <c r="P82" s="5" t="s">
        <v>61</v>
      </c>
      <c r="Q82">
        <v>1811</v>
      </c>
      <c r="R82">
        <v>24425</v>
      </c>
      <c r="S82">
        <v>133165273</v>
      </c>
      <c r="T82">
        <v>1824</v>
      </c>
    </row>
    <row r="83" spans="10:20" ht="12.75">
      <c r="J83" s="1" t="s">
        <v>18</v>
      </c>
      <c r="K83">
        <v>373</v>
      </c>
      <c r="L83" s="1">
        <v>11077</v>
      </c>
      <c r="M83" s="1">
        <v>145648943</v>
      </c>
      <c r="N83" s="1">
        <v>4413</v>
      </c>
      <c r="P83" t="s">
        <v>18</v>
      </c>
      <c r="Q83">
        <v>896</v>
      </c>
      <c r="R83">
        <v>25861</v>
      </c>
      <c r="S83">
        <v>156113804</v>
      </c>
      <c r="T83">
        <v>2022.6666666666667</v>
      </c>
    </row>
    <row r="84" spans="10:20" ht="12.75">
      <c r="J84" s="1" t="s">
        <v>19</v>
      </c>
      <c r="K84">
        <v>104</v>
      </c>
      <c r="L84" s="1">
        <v>7043</v>
      </c>
      <c r="M84" s="1">
        <v>96038220</v>
      </c>
      <c r="N84" s="1">
        <v>4564.666666666667</v>
      </c>
      <c r="P84" t="s">
        <v>19</v>
      </c>
      <c r="Q84">
        <v>340</v>
      </c>
      <c r="R84">
        <v>24291</v>
      </c>
      <c r="S84">
        <v>160993844</v>
      </c>
      <c r="T84">
        <v>2190</v>
      </c>
    </row>
    <row r="85" spans="10:20" ht="12.75">
      <c r="J85" s="1" t="s">
        <v>20</v>
      </c>
      <c r="K85">
        <v>35</v>
      </c>
      <c r="L85" s="1">
        <v>5170</v>
      </c>
      <c r="M85" s="1">
        <v>62158360</v>
      </c>
      <c r="N85" s="1">
        <v>4050</v>
      </c>
      <c r="P85" t="s">
        <v>20</v>
      </c>
      <c r="Q85">
        <v>218</v>
      </c>
      <c r="R85">
        <v>31436</v>
      </c>
      <c r="S85">
        <v>221977135</v>
      </c>
      <c r="T85">
        <v>2359.6666666666665</v>
      </c>
    </row>
    <row r="86" spans="10:20" ht="12.75">
      <c r="J86" s="1" t="s">
        <v>22</v>
      </c>
      <c r="K86">
        <v>12</v>
      </c>
      <c r="L86" s="1">
        <v>4862</v>
      </c>
      <c r="M86">
        <v>61321001</v>
      </c>
      <c r="N86" s="19">
        <v>4171.496666666667</v>
      </c>
      <c r="P86" t="s">
        <v>21</v>
      </c>
      <c r="Q86">
        <v>45</v>
      </c>
      <c r="R86">
        <v>15781</v>
      </c>
      <c r="S86">
        <v>97497871</v>
      </c>
      <c r="T86">
        <v>2064.3333333333335</v>
      </c>
    </row>
    <row r="87" spans="12:20" ht="12.75">
      <c r="L87" s="1"/>
      <c r="P87" t="s">
        <v>31</v>
      </c>
      <c r="Q87">
        <v>6</v>
      </c>
      <c r="R87">
        <v>3650</v>
      </c>
      <c r="S87">
        <v>41842097</v>
      </c>
      <c r="T87">
        <v>3820.6666666666665</v>
      </c>
    </row>
    <row r="90" spans="12:16" ht="12.75">
      <c r="L90" s="1" t="s">
        <v>73</v>
      </c>
      <c r="M90" s="1"/>
      <c r="N90" s="1"/>
      <c r="O90" s="1"/>
      <c r="P90" s="1"/>
    </row>
    <row r="91" spans="12:16" ht="12.75">
      <c r="L91" s="1"/>
      <c r="M91" s="1" t="s">
        <v>76</v>
      </c>
      <c r="N91" s="1"/>
      <c r="O91" s="1"/>
      <c r="P91" s="1"/>
    </row>
    <row r="95" spans="10:16" ht="12.75">
      <c r="J95" t="s">
        <v>35</v>
      </c>
      <c r="P95" t="s">
        <v>36</v>
      </c>
    </row>
    <row r="97" spans="13:20" ht="12.75">
      <c r="M97" t="s">
        <v>2</v>
      </c>
      <c r="N97" t="s">
        <v>3</v>
      </c>
      <c r="S97" t="s">
        <v>2</v>
      </c>
      <c r="T97" t="s">
        <v>3</v>
      </c>
    </row>
    <row r="98" spans="10:20" ht="12.75">
      <c r="J98" t="s">
        <v>4</v>
      </c>
      <c r="K98" t="s">
        <v>5</v>
      </c>
      <c r="L98" t="s">
        <v>6</v>
      </c>
      <c r="M98" t="s">
        <v>7</v>
      </c>
      <c r="N98" t="s">
        <v>8</v>
      </c>
      <c r="P98" t="s">
        <v>4</v>
      </c>
      <c r="Q98" t="s">
        <v>5</v>
      </c>
      <c r="R98" t="s">
        <v>6</v>
      </c>
      <c r="S98" t="s">
        <v>7</v>
      </c>
      <c r="T98" t="s">
        <v>8</v>
      </c>
    </row>
    <row r="99" spans="10:20" ht="12.75">
      <c r="J99" t="s">
        <v>9</v>
      </c>
      <c r="K99" t="s">
        <v>10</v>
      </c>
      <c r="L99" t="s">
        <v>11</v>
      </c>
      <c r="M99" t="s">
        <v>12</v>
      </c>
      <c r="N99" t="s">
        <v>13</v>
      </c>
      <c r="P99" t="s">
        <v>9</v>
      </c>
      <c r="Q99" t="s">
        <v>10</v>
      </c>
      <c r="R99" t="s">
        <v>11</v>
      </c>
      <c r="S99" t="s">
        <v>12</v>
      </c>
      <c r="T99" t="s">
        <v>13</v>
      </c>
    </row>
    <row r="102" spans="10:20" ht="12.75">
      <c r="J102" s="1" t="s">
        <v>27</v>
      </c>
      <c r="K102" s="1">
        <v>2430</v>
      </c>
      <c r="L102" s="1">
        <v>46906</v>
      </c>
      <c r="M102" s="7">
        <v>466238877</v>
      </c>
      <c r="N102" s="2">
        <v>3316.6666666666665</v>
      </c>
      <c r="P102" t="s">
        <v>27</v>
      </c>
      <c r="Q102">
        <v>1664</v>
      </c>
      <c r="R102">
        <v>30639</v>
      </c>
      <c r="S102" s="7">
        <v>362150617</v>
      </c>
      <c r="T102" s="7">
        <v>3984</v>
      </c>
    </row>
    <row r="103" spans="10:16" ht="12.75">
      <c r="J103" t="s">
        <v>28</v>
      </c>
      <c r="P103" t="s">
        <v>28</v>
      </c>
    </row>
    <row r="104" spans="10:20" ht="12.75">
      <c r="J104" t="s">
        <v>15</v>
      </c>
      <c r="K104">
        <v>402</v>
      </c>
      <c r="L104">
        <v>0</v>
      </c>
      <c r="M104">
        <v>964706</v>
      </c>
      <c r="N104">
        <v>3102</v>
      </c>
      <c r="P104" t="s">
        <v>15</v>
      </c>
      <c r="Q104">
        <v>263</v>
      </c>
      <c r="R104">
        <v>0</v>
      </c>
      <c r="S104">
        <v>4547370</v>
      </c>
      <c r="T104">
        <v>5579.666666666667</v>
      </c>
    </row>
    <row r="105" spans="10:20" ht="12.75">
      <c r="J105" t="s">
        <v>16</v>
      </c>
      <c r="K105">
        <v>1129</v>
      </c>
      <c r="L105">
        <v>2099</v>
      </c>
      <c r="M105">
        <v>16161535</v>
      </c>
      <c r="N105">
        <v>2566</v>
      </c>
      <c r="P105" t="s">
        <v>16</v>
      </c>
      <c r="Q105">
        <v>701</v>
      </c>
      <c r="R105">
        <v>1307</v>
      </c>
      <c r="S105">
        <v>17676104</v>
      </c>
      <c r="T105">
        <v>4539.333333333333</v>
      </c>
    </row>
    <row r="106" spans="10:20" ht="12.75">
      <c r="J106" t="s">
        <v>17</v>
      </c>
      <c r="K106">
        <v>335</v>
      </c>
      <c r="L106">
        <v>2214</v>
      </c>
      <c r="M106">
        <v>19645457</v>
      </c>
      <c r="N106">
        <v>2969</v>
      </c>
      <c r="P106" t="s">
        <v>17</v>
      </c>
      <c r="Q106">
        <v>236</v>
      </c>
      <c r="R106">
        <v>1564</v>
      </c>
      <c r="S106">
        <v>16912930</v>
      </c>
      <c r="T106">
        <v>3603</v>
      </c>
    </row>
    <row r="107" spans="10:20" ht="12.75">
      <c r="J107" s="5" t="s">
        <v>61</v>
      </c>
      <c r="K107">
        <v>231</v>
      </c>
      <c r="L107">
        <v>3101</v>
      </c>
      <c r="M107">
        <v>27369850</v>
      </c>
      <c r="N107">
        <v>2992.6666666666665</v>
      </c>
      <c r="P107" s="5" t="s">
        <v>61</v>
      </c>
      <c r="Q107">
        <v>174</v>
      </c>
      <c r="R107">
        <v>2378</v>
      </c>
      <c r="S107">
        <v>25763720</v>
      </c>
      <c r="T107">
        <v>3741.3333333333335</v>
      </c>
    </row>
    <row r="108" spans="10:20" ht="12.75">
      <c r="J108" t="s">
        <v>18</v>
      </c>
      <c r="K108">
        <v>182</v>
      </c>
      <c r="L108">
        <v>5557</v>
      </c>
      <c r="M108">
        <v>50818887</v>
      </c>
      <c r="N108">
        <v>3063</v>
      </c>
      <c r="P108" t="s">
        <v>18</v>
      </c>
      <c r="Q108">
        <v>168</v>
      </c>
      <c r="R108">
        <v>5148</v>
      </c>
      <c r="S108">
        <v>60735380</v>
      </c>
      <c r="T108">
        <v>3988</v>
      </c>
    </row>
    <row r="109" spans="10:20" ht="12.75">
      <c r="J109" t="s">
        <v>19</v>
      </c>
      <c r="K109">
        <v>80</v>
      </c>
      <c r="L109">
        <v>5723</v>
      </c>
      <c r="M109">
        <v>55875575</v>
      </c>
      <c r="N109">
        <v>3274.6666666666665</v>
      </c>
      <c r="P109" t="s">
        <v>19</v>
      </c>
      <c r="Q109">
        <v>58</v>
      </c>
      <c r="R109">
        <v>3901</v>
      </c>
      <c r="S109">
        <v>49254670</v>
      </c>
      <c r="T109">
        <v>4294.333333333333</v>
      </c>
    </row>
    <row r="110" spans="10:20" ht="12.75">
      <c r="J110" t="s">
        <v>20</v>
      </c>
      <c r="K110">
        <v>43</v>
      </c>
      <c r="L110">
        <v>6613</v>
      </c>
      <c r="M110">
        <v>66157902</v>
      </c>
      <c r="N110">
        <v>3304</v>
      </c>
      <c r="P110" t="s">
        <v>20</v>
      </c>
      <c r="Q110">
        <v>48</v>
      </c>
      <c r="R110">
        <v>7512</v>
      </c>
      <c r="S110">
        <v>74485892</v>
      </c>
      <c r="T110">
        <v>3414.3333333333335</v>
      </c>
    </row>
    <row r="111" spans="10:20" ht="12.75">
      <c r="J111" t="s">
        <v>21</v>
      </c>
      <c r="K111">
        <v>16</v>
      </c>
      <c r="L111">
        <v>5648</v>
      </c>
      <c r="M111">
        <v>55666983</v>
      </c>
      <c r="N111">
        <v>3298</v>
      </c>
      <c r="P111" t="s">
        <v>21</v>
      </c>
      <c r="Q111">
        <v>9</v>
      </c>
      <c r="R111">
        <v>3564</v>
      </c>
      <c r="S111">
        <v>35895976</v>
      </c>
      <c r="T111">
        <v>3478</v>
      </c>
    </row>
    <row r="112" spans="10:20" ht="12.75">
      <c r="J112" t="s">
        <v>23</v>
      </c>
      <c r="K112">
        <v>7</v>
      </c>
      <c r="L112">
        <v>5282</v>
      </c>
      <c r="M112">
        <v>55853284</v>
      </c>
      <c r="N112">
        <v>3542.6666666666665</v>
      </c>
      <c r="P112" t="s">
        <v>31</v>
      </c>
      <c r="Q112">
        <v>7</v>
      </c>
      <c r="R112">
        <v>5265</v>
      </c>
      <c r="S112">
        <v>76878575</v>
      </c>
      <c r="T112" s="19">
        <v>4872.517112435036</v>
      </c>
    </row>
    <row r="113" spans="10:14" ht="12.75">
      <c r="J113" t="s">
        <v>24</v>
      </c>
      <c r="K113">
        <v>5</v>
      </c>
      <c r="L113">
        <v>10669</v>
      </c>
      <c r="M113">
        <v>117724698</v>
      </c>
      <c r="N113">
        <v>3693.3333333333335</v>
      </c>
    </row>
    <row r="116" spans="11:17" ht="12.75">
      <c r="K116" t="s">
        <v>37</v>
      </c>
      <c r="Q116" t="s">
        <v>38</v>
      </c>
    </row>
    <row r="118" spans="13:20" ht="12.75">
      <c r="M118" t="s">
        <v>2</v>
      </c>
      <c r="N118" t="s">
        <v>3</v>
      </c>
      <c r="S118" t="s">
        <v>2</v>
      </c>
      <c r="T118" t="s">
        <v>3</v>
      </c>
    </row>
    <row r="119" spans="10:20" ht="12.75">
      <c r="J119" t="s">
        <v>4</v>
      </c>
      <c r="K119" t="s">
        <v>5</v>
      </c>
      <c r="L119" t="s">
        <v>6</v>
      </c>
      <c r="M119" t="s">
        <v>7</v>
      </c>
      <c r="N119" t="s">
        <v>8</v>
      </c>
      <c r="P119" t="s">
        <v>4</v>
      </c>
      <c r="Q119" t="s">
        <v>5</v>
      </c>
      <c r="R119" t="s">
        <v>6</v>
      </c>
      <c r="S119" t="s">
        <v>7</v>
      </c>
      <c r="T119" t="s">
        <v>8</v>
      </c>
    </row>
    <row r="120" spans="10:20" ht="12.75">
      <c r="J120" t="s">
        <v>9</v>
      </c>
      <c r="K120" t="s">
        <v>10</v>
      </c>
      <c r="L120" t="s">
        <v>11</v>
      </c>
      <c r="M120" t="s">
        <v>12</v>
      </c>
      <c r="N120" t="s">
        <v>13</v>
      </c>
      <c r="P120" t="s">
        <v>9</v>
      </c>
      <c r="Q120" t="s">
        <v>10</v>
      </c>
      <c r="R120" t="s">
        <v>11</v>
      </c>
      <c r="S120" t="s">
        <v>12</v>
      </c>
      <c r="T120" t="s">
        <v>13</v>
      </c>
    </row>
    <row r="123" spans="10:20" ht="12.75">
      <c r="J123" t="s">
        <v>27</v>
      </c>
      <c r="K123">
        <v>5728</v>
      </c>
      <c r="L123">
        <v>56283</v>
      </c>
      <c r="M123" s="7">
        <v>763505276</v>
      </c>
      <c r="N123" s="7">
        <v>4527.333333333333</v>
      </c>
      <c r="P123" t="s">
        <v>27</v>
      </c>
      <c r="Q123">
        <v>5152</v>
      </c>
      <c r="R123">
        <v>18292</v>
      </c>
      <c r="S123" s="7">
        <v>158563403</v>
      </c>
      <c r="T123" s="7">
        <v>2884.6666666666665</v>
      </c>
    </row>
    <row r="124" spans="10:16" ht="12.75">
      <c r="J124" t="s">
        <v>28</v>
      </c>
      <c r="P124" t="s">
        <v>28</v>
      </c>
    </row>
    <row r="125" spans="10:20" ht="12.75">
      <c r="J125" t="s">
        <v>15</v>
      </c>
      <c r="K125">
        <v>817</v>
      </c>
      <c r="L125">
        <v>0</v>
      </c>
      <c r="M125">
        <v>2917335</v>
      </c>
      <c r="N125">
        <v>4911.333333333333</v>
      </c>
      <c r="P125" t="s">
        <v>15</v>
      </c>
      <c r="Q125">
        <v>1332</v>
      </c>
      <c r="R125">
        <v>0</v>
      </c>
      <c r="S125">
        <v>2751619</v>
      </c>
      <c r="T125">
        <v>4360.666666666667</v>
      </c>
    </row>
    <row r="126" spans="10:20" ht="12.75">
      <c r="J126" t="s">
        <v>16</v>
      </c>
      <c r="K126">
        <v>2907</v>
      </c>
      <c r="L126">
        <v>5562</v>
      </c>
      <c r="M126">
        <v>63857755</v>
      </c>
      <c r="N126">
        <v>3820</v>
      </c>
      <c r="P126" t="s">
        <v>16</v>
      </c>
      <c r="Q126">
        <v>2903</v>
      </c>
      <c r="R126">
        <v>4851</v>
      </c>
      <c r="S126">
        <v>36785269</v>
      </c>
      <c r="T126">
        <v>2559.3333333333335</v>
      </c>
    </row>
    <row r="127" spans="10:20" ht="12.75">
      <c r="J127" t="s">
        <v>17</v>
      </c>
      <c r="K127">
        <v>1027</v>
      </c>
      <c r="L127">
        <v>6798</v>
      </c>
      <c r="M127">
        <v>76611746</v>
      </c>
      <c r="N127">
        <v>3801.6666666666665</v>
      </c>
      <c r="P127" t="s">
        <v>17</v>
      </c>
      <c r="Q127">
        <v>523</v>
      </c>
      <c r="R127">
        <v>3405</v>
      </c>
      <c r="S127">
        <v>27392546</v>
      </c>
      <c r="T127">
        <v>2715</v>
      </c>
    </row>
    <row r="128" spans="10:20" ht="12.75">
      <c r="J128" s="5" t="s">
        <v>61</v>
      </c>
      <c r="K128">
        <v>577</v>
      </c>
      <c r="L128">
        <v>7487</v>
      </c>
      <c r="M128">
        <v>84793833</v>
      </c>
      <c r="N128">
        <v>3798.3333333333335</v>
      </c>
      <c r="P128" s="5" t="s">
        <v>61</v>
      </c>
      <c r="Q128">
        <v>254</v>
      </c>
      <c r="R128">
        <v>3314</v>
      </c>
      <c r="S128">
        <v>26164666</v>
      </c>
      <c r="T128">
        <v>2667.3333333333335</v>
      </c>
    </row>
    <row r="129" spans="10:20" ht="12.75">
      <c r="J129" t="s">
        <v>18</v>
      </c>
      <c r="K129">
        <v>265</v>
      </c>
      <c r="L129">
        <v>7793</v>
      </c>
      <c r="M129">
        <v>120430966</v>
      </c>
      <c r="N129">
        <v>5192.666666666667</v>
      </c>
      <c r="P129" t="s">
        <v>18</v>
      </c>
      <c r="Q129">
        <v>92</v>
      </c>
      <c r="R129">
        <v>2623</v>
      </c>
      <c r="S129">
        <v>25028016</v>
      </c>
      <c r="T129">
        <v>3198</v>
      </c>
    </row>
    <row r="130" spans="10:20" ht="12.75">
      <c r="J130" t="s">
        <v>19</v>
      </c>
      <c r="K130">
        <v>72</v>
      </c>
      <c r="L130">
        <v>5020</v>
      </c>
      <c r="M130">
        <v>83666849</v>
      </c>
      <c r="N130">
        <v>5581.666666666667</v>
      </c>
      <c r="P130" t="s">
        <v>19</v>
      </c>
      <c r="Q130">
        <v>38</v>
      </c>
      <c r="R130">
        <v>2490</v>
      </c>
      <c r="S130">
        <v>22701046</v>
      </c>
      <c r="T130">
        <v>3057.6666666666665</v>
      </c>
    </row>
    <row r="131" spans="10:20" ht="12.75">
      <c r="J131" t="s">
        <v>20</v>
      </c>
      <c r="K131">
        <v>35</v>
      </c>
      <c r="L131">
        <v>5400</v>
      </c>
      <c r="M131">
        <v>83350491</v>
      </c>
      <c r="N131">
        <v>5127</v>
      </c>
      <c r="P131" t="s">
        <v>39</v>
      </c>
      <c r="Q131">
        <v>10</v>
      </c>
      <c r="R131">
        <v>1609</v>
      </c>
      <c r="S131">
        <v>17740241</v>
      </c>
      <c r="T131" s="19">
        <v>3683.6048588039866</v>
      </c>
    </row>
    <row r="132" spans="10:14" ht="12.75">
      <c r="J132" t="s">
        <v>21</v>
      </c>
      <c r="K132">
        <v>14</v>
      </c>
      <c r="L132">
        <v>4115</v>
      </c>
      <c r="M132">
        <v>58530871</v>
      </c>
      <c r="N132">
        <v>4724.333333333333</v>
      </c>
    </row>
    <row r="133" spans="10:14" ht="12.75">
      <c r="J133" t="s">
        <v>23</v>
      </c>
      <c r="K133">
        <v>10</v>
      </c>
      <c r="L133">
        <v>7299</v>
      </c>
      <c r="M133">
        <v>119305851</v>
      </c>
      <c r="N133">
        <v>5487.666666666667</v>
      </c>
    </row>
    <row r="134" spans="10:14" ht="12.75">
      <c r="J134" t="s">
        <v>79</v>
      </c>
      <c r="K134">
        <v>4</v>
      </c>
      <c r="L134">
        <v>6809</v>
      </c>
      <c r="M134">
        <v>70039579</v>
      </c>
      <c r="N134">
        <v>3452.3333333333335</v>
      </c>
    </row>
    <row r="140" spans="12:16" ht="12.75">
      <c r="L140" s="1" t="s">
        <v>73</v>
      </c>
      <c r="M140" s="1"/>
      <c r="N140" s="1"/>
      <c r="O140" s="1"/>
      <c r="P140" s="1"/>
    </row>
    <row r="141" spans="12:17" ht="12.75">
      <c r="L141" s="1"/>
      <c r="M141" s="1" t="s">
        <v>76</v>
      </c>
      <c r="N141" s="1"/>
      <c r="O141" s="1"/>
      <c r="P141" s="1"/>
      <c r="Q141" s="10"/>
    </row>
    <row r="145" spans="11:17" ht="12.75">
      <c r="K145" t="s">
        <v>40</v>
      </c>
      <c r="Q145" t="s">
        <v>41</v>
      </c>
    </row>
    <row r="147" spans="13:20" ht="12.75">
      <c r="M147" t="s">
        <v>2</v>
      </c>
      <c r="N147" t="s">
        <v>3</v>
      </c>
      <c r="S147" t="s">
        <v>2</v>
      </c>
      <c r="T147" t="s">
        <v>3</v>
      </c>
    </row>
    <row r="148" spans="10:20" ht="12.75">
      <c r="J148" t="s">
        <v>4</v>
      </c>
      <c r="K148" t="s">
        <v>5</v>
      </c>
      <c r="L148" t="s">
        <v>6</v>
      </c>
      <c r="M148" t="s">
        <v>7</v>
      </c>
      <c r="N148" t="s">
        <v>8</v>
      </c>
      <c r="P148" t="s">
        <v>4</v>
      </c>
      <c r="Q148" t="s">
        <v>5</v>
      </c>
      <c r="R148" t="s">
        <v>6</v>
      </c>
      <c r="S148" t="s">
        <v>7</v>
      </c>
      <c r="T148" t="s">
        <v>8</v>
      </c>
    </row>
    <row r="149" spans="10:20" ht="12.75">
      <c r="J149" t="s">
        <v>9</v>
      </c>
      <c r="K149" t="s">
        <v>10</v>
      </c>
      <c r="L149" t="s">
        <v>11</v>
      </c>
      <c r="M149" t="s">
        <v>12</v>
      </c>
      <c r="N149" t="s">
        <v>13</v>
      </c>
      <c r="P149" t="s">
        <v>9</v>
      </c>
      <c r="Q149" t="s">
        <v>10</v>
      </c>
      <c r="R149" t="s">
        <v>11</v>
      </c>
      <c r="S149" t="s">
        <v>12</v>
      </c>
      <c r="T149" t="s">
        <v>13</v>
      </c>
    </row>
    <row r="152" spans="10:20" ht="12.75">
      <c r="J152" t="s">
        <v>27</v>
      </c>
      <c r="K152">
        <v>10337</v>
      </c>
      <c r="L152">
        <v>67833</v>
      </c>
      <c r="M152">
        <v>914458030</v>
      </c>
      <c r="N152" s="7">
        <v>4536.666666666667</v>
      </c>
      <c r="P152" t="s">
        <v>27</v>
      </c>
      <c r="Q152">
        <v>497</v>
      </c>
      <c r="R152">
        <v>20472</v>
      </c>
      <c r="S152" s="7">
        <v>347608857</v>
      </c>
      <c r="T152" s="7">
        <v>5678</v>
      </c>
    </row>
    <row r="153" spans="10:16" ht="12.75">
      <c r="J153" t="s">
        <v>28</v>
      </c>
      <c r="P153" t="s">
        <v>28</v>
      </c>
    </row>
    <row r="154" spans="10:20" ht="12.75">
      <c r="J154" t="s">
        <v>15</v>
      </c>
      <c r="K154">
        <v>1982</v>
      </c>
      <c r="L154">
        <v>0</v>
      </c>
      <c r="M154">
        <v>6165398</v>
      </c>
      <c r="N154">
        <v>3599</v>
      </c>
      <c r="P154" t="s">
        <v>15</v>
      </c>
      <c r="Q154">
        <v>62</v>
      </c>
      <c r="R154">
        <v>0</v>
      </c>
      <c r="S154">
        <v>97642</v>
      </c>
      <c r="T154">
        <v>5424.666666666667</v>
      </c>
    </row>
    <row r="155" spans="10:20" ht="12.75">
      <c r="J155" t="s">
        <v>16</v>
      </c>
      <c r="K155">
        <v>5719</v>
      </c>
      <c r="L155">
        <v>9677</v>
      </c>
      <c r="M155">
        <v>111619624</v>
      </c>
      <c r="N155">
        <v>3918.6666666666665</v>
      </c>
      <c r="P155" t="s">
        <v>16</v>
      </c>
      <c r="Q155">
        <v>163</v>
      </c>
      <c r="R155">
        <v>313</v>
      </c>
      <c r="S155">
        <v>6838950</v>
      </c>
      <c r="T155">
        <v>7466</v>
      </c>
    </row>
    <row r="156" spans="10:20" ht="12.75">
      <c r="J156" t="s">
        <v>17</v>
      </c>
      <c r="K156">
        <v>1206</v>
      </c>
      <c r="L156">
        <v>7993</v>
      </c>
      <c r="M156">
        <v>80565190</v>
      </c>
      <c r="N156">
        <v>3411.6666666666665</v>
      </c>
      <c r="P156" t="s">
        <v>17</v>
      </c>
      <c r="Q156">
        <v>60</v>
      </c>
      <c r="R156">
        <v>399</v>
      </c>
      <c r="S156">
        <v>7226721</v>
      </c>
      <c r="T156">
        <v>6108.666666666667</v>
      </c>
    </row>
    <row r="157" spans="10:20" ht="12.75">
      <c r="J157" s="5" t="s">
        <v>61</v>
      </c>
      <c r="K157">
        <v>710</v>
      </c>
      <c r="L157">
        <v>9470</v>
      </c>
      <c r="M157">
        <v>109603258</v>
      </c>
      <c r="N157">
        <v>3916</v>
      </c>
      <c r="P157" s="5" t="s">
        <v>61</v>
      </c>
      <c r="Q157">
        <v>48</v>
      </c>
      <c r="R157">
        <v>644</v>
      </c>
      <c r="S157">
        <v>11084103</v>
      </c>
      <c r="T157">
        <v>5758</v>
      </c>
    </row>
    <row r="158" spans="10:20" ht="12.75">
      <c r="J158" t="s">
        <v>18</v>
      </c>
      <c r="K158">
        <v>470</v>
      </c>
      <c r="L158">
        <v>14060</v>
      </c>
      <c r="M158">
        <v>187331381</v>
      </c>
      <c r="N158">
        <v>4518.666666666667</v>
      </c>
      <c r="P158" t="s">
        <v>18</v>
      </c>
      <c r="Q158">
        <v>76</v>
      </c>
      <c r="R158">
        <v>2467</v>
      </c>
      <c r="S158">
        <v>43624590</v>
      </c>
      <c r="T158">
        <v>5977.666666666667</v>
      </c>
    </row>
    <row r="159" spans="10:20" ht="12.75">
      <c r="J159" t="s">
        <v>19</v>
      </c>
      <c r="K159">
        <v>164</v>
      </c>
      <c r="L159">
        <v>11318</v>
      </c>
      <c r="M159">
        <v>173335993</v>
      </c>
      <c r="N159">
        <v>5153.333333333333</v>
      </c>
      <c r="P159" t="s">
        <v>19</v>
      </c>
      <c r="Q159">
        <v>41</v>
      </c>
      <c r="R159">
        <v>2876</v>
      </c>
      <c r="S159">
        <v>57077743</v>
      </c>
      <c r="T159">
        <v>6665.666666666667</v>
      </c>
    </row>
    <row r="160" spans="10:20" ht="12.75">
      <c r="J160" t="s">
        <v>20</v>
      </c>
      <c r="K160">
        <v>74</v>
      </c>
      <c r="L160">
        <v>11087</v>
      </c>
      <c r="M160">
        <v>176565527</v>
      </c>
      <c r="N160">
        <v>5485.666666666667</v>
      </c>
      <c r="P160" t="s">
        <v>20</v>
      </c>
      <c r="Q160">
        <v>30</v>
      </c>
      <c r="R160">
        <v>4522</v>
      </c>
      <c r="S160">
        <v>79859698</v>
      </c>
      <c r="T160">
        <v>5917.666666666667</v>
      </c>
    </row>
    <row r="161" spans="10:20" ht="12.75">
      <c r="J161" t="s">
        <v>22</v>
      </c>
      <c r="K161">
        <v>12</v>
      </c>
      <c r="L161">
        <v>4228</v>
      </c>
      <c r="M161">
        <v>69271659</v>
      </c>
      <c r="N161" s="19">
        <v>5547.94641999039</v>
      </c>
      <c r="P161" t="s">
        <v>21</v>
      </c>
      <c r="Q161">
        <v>13</v>
      </c>
      <c r="R161">
        <v>4739</v>
      </c>
      <c r="S161">
        <v>66484530</v>
      </c>
      <c r="T161">
        <v>4666.666666666667</v>
      </c>
    </row>
    <row r="162" spans="10:20" ht="12.75">
      <c r="J162" t="s">
        <v>28</v>
      </c>
      <c r="K162" t="s">
        <v>28</v>
      </c>
      <c r="L162" t="s">
        <v>28</v>
      </c>
      <c r="M162" t="s">
        <v>28</v>
      </c>
      <c r="N162" t="s">
        <v>28</v>
      </c>
      <c r="P162" t="s">
        <v>31</v>
      </c>
      <c r="Q162">
        <v>4</v>
      </c>
      <c r="R162">
        <v>4512</v>
      </c>
      <c r="S162">
        <v>75314880</v>
      </c>
      <c r="T162" s="19">
        <v>5548.466185354354</v>
      </c>
    </row>
    <row r="166" spans="10:17" ht="12.75">
      <c r="J166" t="s">
        <v>42</v>
      </c>
      <c r="Q166" t="s">
        <v>80</v>
      </c>
    </row>
    <row r="168" spans="13:20" ht="12.75">
      <c r="M168" t="s">
        <v>2</v>
      </c>
      <c r="N168" t="s">
        <v>3</v>
      </c>
      <c r="S168" t="s">
        <v>2</v>
      </c>
      <c r="T168" t="s">
        <v>3</v>
      </c>
    </row>
    <row r="169" spans="10:20" ht="12.75">
      <c r="J169" t="s">
        <v>4</v>
      </c>
      <c r="K169" t="s">
        <v>5</v>
      </c>
      <c r="L169" t="s">
        <v>6</v>
      </c>
      <c r="M169" t="s">
        <v>7</v>
      </c>
      <c r="N169" t="s">
        <v>8</v>
      </c>
      <c r="P169" t="s">
        <v>4</v>
      </c>
      <c r="Q169" t="s">
        <v>5</v>
      </c>
      <c r="R169" t="s">
        <v>6</v>
      </c>
      <c r="S169" t="s">
        <v>7</v>
      </c>
      <c r="T169" t="s">
        <v>8</v>
      </c>
    </row>
    <row r="170" spans="10:20" ht="12.75">
      <c r="J170" t="s">
        <v>9</v>
      </c>
      <c r="K170" t="s">
        <v>10</v>
      </c>
      <c r="L170" t="s">
        <v>11</v>
      </c>
      <c r="M170" t="s">
        <v>12</v>
      </c>
      <c r="N170" t="s">
        <v>13</v>
      </c>
      <c r="P170" t="s">
        <v>9</v>
      </c>
      <c r="Q170" t="s">
        <v>10</v>
      </c>
      <c r="R170" t="s">
        <v>11</v>
      </c>
      <c r="S170" t="s">
        <v>12</v>
      </c>
      <c r="T170" t="s">
        <v>13</v>
      </c>
    </row>
    <row r="173" spans="10:20" ht="12.75">
      <c r="J173" t="s">
        <v>27</v>
      </c>
      <c r="K173">
        <v>4954</v>
      </c>
      <c r="L173">
        <v>72271</v>
      </c>
      <c r="M173" s="7">
        <v>473168489</v>
      </c>
      <c r="N173" s="7">
        <v>2183.6666666666665</v>
      </c>
      <c r="P173" t="s">
        <v>27</v>
      </c>
      <c r="Q173">
        <v>1020</v>
      </c>
      <c r="R173">
        <v>33785</v>
      </c>
      <c r="S173" s="7">
        <v>210569717</v>
      </c>
      <c r="T173" s="7">
        <v>2090.6666666666665</v>
      </c>
    </row>
    <row r="174" spans="10:16" ht="12.75">
      <c r="J174" t="s">
        <v>28</v>
      </c>
      <c r="P174" t="s">
        <v>28</v>
      </c>
    </row>
    <row r="175" spans="10:20" ht="12.75">
      <c r="J175" t="s">
        <v>15</v>
      </c>
      <c r="K175">
        <v>1162</v>
      </c>
      <c r="L175">
        <v>0</v>
      </c>
      <c r="M175">
        <v>3205843</v>
      </c>
      <c r="N175">
        <v>2428.6666666666665</v>
      </c>
      <c r="P175" t="s">
        <v>15</v>
      </c>
      <c r="Q175">
        <v>150</v>
      </c>
      <c r="R175">
        <v>0</v>
      </c>
      <c r="S175">
        <v>456250</v>
      </c>
      <c r="T175">
        <v>1869.6666666666667</v>
      </c>
    </row>
    <row r="176" spans="10:20" ht="12.75">
      <c r="J176" t="s">
        <v>16</v>
      </c>
      <c r="K176">
        <v>2165</v>
      </c>
      <c r="L176">
        <v>4105</v>
      </c>
      <c r="M176">
        <v>33186172</v>
      </c>
      <c r="N176">
        <v>2797</v>
      </c>
      <c r="P176" t="s">
        <v>16</v>
      </c>
      <c r="Q176">
        <v>393</v>
      </c>
      <c r="R176">
        <v>747</v>
      </c>
      <c r="S176">
        <v>5355693</v>
      </c>
      <c r="T176">
        <v>2418</v>
      </c>
    </row>
    <row r="177" spans="10:20" ht="12.75">
      <c r="J177" t="s">
        <v>17</v>
      </c>
      <c r="K177">
        <v>667</v>
      </c>
      <c r="L177">
        <v>4429</v>
      </c>
      <c r="M177">
        <v>30426284</v>
      </c>
      <c r="N177">
        <v>2378</v>
      </c>
      <c r="P177" t="s">
        <v>17</v>
      </c>
      <c r="Q177">
        <v>149</v>
      </c>
      <c r="R177">
        <v>1015</v>
      </c>
      <c r="S177">
        <v>5394713</v>
      </c>
      <c r="T177">
        <v>1762.3333333333333</v>
      </c>
    </row>
    <row r="178" spans="10:20" ht="12.75">
      <c r="J178" s="5" t="s">
        <v>61</v>
      </c>
      <c r="K178">
        <v>381</v>
      </c>
      <c r="L178">
        <v>5133</v>
      </c>
      <c r="M178">
        <v>33426071</v>
      </c>
      <c r="N178">
        <v>2242</v>
      </c>
      <c r="P178" s="5" t="s">
        <v>61</v>
      </c>
      <c r="Q178">
        <v>141</v>
      </c>
      <c r="R178">
        <v>1962</v>
      </c>
      <c r="S178">
        <v>11636009</v>
      </c>
      <c r="T178">
        <v>2068.6666666666665</v>
      </c>
    </row>
    <row r="179" spans="10:20" ht="12.75">
      <c r="J179" t="s">
        <v>18</v>
      </c>
      <c r="K179">
        <v>302</v>
      </c>
      <c r="L179">
        <v>9249</v>
      </c>
      <c r="M179">
        <v>65109156</v>
      </c>
      <c r="N179">
        <v>2419.6666666666665</v>
      </c>
      <c r="P179" t="s">
        <v>18</v>
      </c>
      <c r="Q179">
        <v>116</v>
      </c>
      <c r="R179">
        <v>3779</v>
      </c>
      <c r="S179">
        <v>23576641</v>
      </c>
      <c r="T179">
        <v>2092</v>
      </c>
    </row>
    <row r="180" spans="10:20" ht="12.75">
      <c r="J180" t="s">
        <v>19</v>
      </c>
      <c r="K180">
        <v>127</v>
      </c>
      <c r="L180">
        <v>8746</v>
      </c>
      <c r="M180">
        <v>57078616</v>
      </c>
      <c r="N180">
        <v>2220</v>
      </c>
      <c r="P180" t="s">
        <v>19</v>
      </c>
      <c r="Q180">
        <v>46</v>
      </c>
      <c r="R180">
        <v>3180</v>
      </c>
      <c r="S180">
        <v>22657571</v>
      </c>
      <c r="T180">
        <v>2410.6666666666665</v>
      </c>
    </row>
    <row r="181" spans="10:20" ht="12.75">
      <c r="J181" t="s">
        <v>20</v>
      </c>
      <c r="K181">
        <v>97</v>
      </c>
      <c r="L181">
        <v>14478</v>
      </c>
      <c r="M181">
        <v>86574237</v>
      </c>
      <c r="N181">
        <v>1965.6666666666667</v>
      </c>
      <c r="P181" t="s">
        <v>20</v>
      </c>
      <c r="Q181">
        <v>15</v>
      </c>
      <c r="R181">
        <v>2236</v>
      </c>
      <c r="S181">
        <v>18303535</v>
      </c>
      <c r="T181">
        <v>2747.3333333333335</v>
      </c>
    </row>
    <row r="182" spans="10:20" ht="12.75">
      <c r="J182" t="s">
        <v>21</v>
      </c>
      <c r="K182">
        <v>37</v>
      </c>
      <c r="L182">
        <v>12416</v>
      </c>
      <c r="M182">
        <v>70778534</v>
      </c>
      <c r="N182">
        <v>1888.6666666666667</v>
      </c>
      <c r="P182" t="s">
        <v>75</v>
      </c>
      <c r="Q182">
        <v>7</v>
      </c>
      <c r="R182">
        <v>2438</v>
      </c>
      <c r="S182">
        <v>23006120</v>
      </c>
      <c r="T182">
        <v>3242.6666666666665</v>
      </c>
    </row>
    <row r="183" spans="10:20" ht="12.75">
      <c r="J183" t="s">
        <v>23</v>
      </c>
      <c r="K183">
        <v>12</v>
      </c>
      <c r="L183">
        <v>7862</v>
      </c>
      <c r="M183">
        <v>53677417</v>
      </c>
      <c r="N183">
        <v>2241.6666666666665</v>
      </c>
      <c r="P183" t="s">
        <v>74</v>
      </c>
      <c r="Q183">
        <v>3</v>
      </c>
      <c r="R183">
        <v>18428</v>
      </c>
      <c r="S183">
        <v>100183185</v>
      </c>
      <c r="T183" s="19">
        <v>1816.8217511153023</v>
      </c>
    </row>
    <row r="184" spans="10:14" ht="12.75">
      <c r="J184" t="s">
        <v>24</v>
      </c>
      <c r="K184">
        <v>4</v>
      </c>
      <c r="L184">
        <v>5853</v>
      </c>
      <c r="M184">
        <v>39706159</v>
      </c>
      <c r="N184">
        <v>2242.6666666666665</v>
      </c>
    </row>
    <row r="189" spans="12:16" ht="12.75">
      <c r="L189" s="1" t="s">
        <v>73</v>
      </c>
      <c r="M189" s="1"/>
      <c r="N189" s="1"/>
      <c r="O189" s="1"/>
      <c r="P189" s="1"/>
    </row>
    <row r="190" spans="12:17" ht="12.75">
      <c r="L190" s="1"/>
      <c r="M190" s="1" t="s">
        <v>76</v>
      </c>
      <c r="N190" s="1"/>
      <c r="O190" s="1"/>
      <c r="P190" s="1"/>
      <c r="Q190" s="10"/>
    </row>
    <row r="194" spans="11:17" ht="12.75">
      <c r="K194" t="s">
        <v>43</v>
      </c>
      <c r="Q194" t="s">
        <v>44</v>
      </c>
    </row>
    <row r="196" spans="13:20" ht="12.75">
      <c r="M196" t="s">
        <v>2</v>
      </c>
      <c r="N196" t="s">
        <v>3</v>
      </c>
      <c r="S196" t="s">
        <v>2</v>
      </c>
      <c r="T196" t="s">
        <v>3</v>
      </c>
    </row>
    <row r="197" spans="10:20" ht="12.75">
      <c r="J197" t="s">
        <v>4</v>
      </c>
      <c r="K197" t="s">
        <v>5</v>
      </c>
      <c r="L197" t="s">
        <v>6</v>
      </c>
      <c r="M197" t="s">
        <v>7</v>
      </c>
      <c r="N197" t="s">
        <v>8</v>
      </c>
      <c r="P197" t="s">
        <v>4</v>
      </c>
      <c r="Q197" t="s">
        <v>5</v>
      </c>
      <c r="R197" t="s">
        <v>6</v>
      </c>
      <c r="S197" t="s">
        <v>7</v>
      </c>
      <c r="T197" t="s">
        <v>8</v>
      </c>
    </row>
    <row r="198" spans="10:20" ht="12.75">
      <c r="J198" t="s">
        <v>9</v>
      </c>
      <c r="K198" t="s">
        <v>10</v>
      </c>
      <c r="L198" t="s">
        <v>11</v>
      </c>
      <c r="M198" t="s">
        <v>12</v>
      </c>
      <c r="N198" t="s">
        <v>13</v>
      </c>
      <c r="P198" t="s">
        <v>9</v>
      </c>
      <c r="Q198" t="s">
        <v>10</v>
      </c>
      <c r="R198" t="s">
        <v>11</v>
      </c>
      <c r="S198" t="s">
        <v>12</v>
      </c>
      <c r="T198" t="s">
        <v>13</v>
      </c>
    </row>
    <row r="201" spans="10:20" ht="12.75">
      <c r="J201" t="s">
        <v>27</v>
      </c>
      <c r="K201">
        <v>6400</v>
      </c>
      <c r="L201">
        <v>112963</v>
      </c>
      <c r="M201" s="7">
        <v>996701801</v>
      </c>
      <c r="N201" s="7">
        <v>2956</v>
      </c>
      <c r="P201" t="s">
        <v>27</v>
      </c>
      <c r="Q201">
        <v>914</v>
      </c>
      <c r="R201">
        <v>18151</v>
      </c>
      <c r="S201">
        <v>104998510</v>
      </c>
      <c r="T201" s="7">
        <v>1954</v>
      </c>
    </row>
    <row r="202" spans="10:16" ht="12.75">
      <c r="J202" t="s">
        <v>28</v>
      </c>
      <c r="P202" t="s">
        <v>28</v>
      </c>
    </row>
    <row r="203" spans="10:20" ht="12.75">
      <c r="J203" t="s">
        <v>15</v>
      </c>
      <c r="K203">
        <v>451</v>
      </c>
      <c r="L203">
        <v>0</v>
      </c>
      <c r="M203">
        <v>2609045</v>
      </c>
      <c r="N203">
        <v>3516.3333333333335</v>
      </c>
      <c r="P203" t="s">
        <v>15</v>
      </c>
      <c r="Q203">
        <v>181</v>
      </c>
      <c r="R203">
        <v>0</v>
      </c>
      <c r="S203">
        <v>269345</v>
      </c>
      <c r="T203">
        <v>1456</v>
      </c>
    </row>
    <row r="204" spans="10:20" ht="12.75">
      <c r="J204" t="s">
        <v>16</v>
      </c>
      <c r="K204">
        <v>2536</v>
      </c>
      <c r="L204">
        <v>4992</v>
      </c>
      <c r="M204">
        <v>57382590</v>
      </c>
      <c r="N204">
        <v>3853.6666666666665</v>
      </c>
      <c r="P204" t="s">
        <v>16</v>
      </c>
      <c r="Q204">
        <v>346</v>
      </c>
      <c r="R204">
        <v>684</v>
      </c>
      <c r="S204">
        <v>3788786</v>
      </c>
      <c r="T204">
        <v>1935</v>
      </c>
    </row>
    <row r="205" spans="10:20" ht="12.75">
      <c r="J205" t="s">
        <v>17</v>
      </c>
      <c r="K205">
        <v>1513</v>
      </c>
      <c r="L205">
        <v>10096</v>
      </c>
      <c r="M205">
        <v>73465688</v>
      </c>
      <c r="N205">
        <v>2431.6666666666665</v>
      </c>
      <c r="P205" t="s">
        <v>17</v>
      </c>
      <c r="Q205">
        <v>136</v>
      </c>
      <c r="R205">
        <v>902</v>
      </c>
      <c r="S205">
        <v>3621585</v>
      </c>
      <c r="T205">
        <v>1379</v>
      </c>
    </row>
    <row r="206" spans="10:20" ht="12.75">
      <c r="J206" s="5" t="s">
        <v>61</v>
      </c>
      <c r="K206">
        <v>986</v>
      </c>
      <c r="L206">
        <v>13058</v>
      </c>
      <c r="M206">
        <v>97231780</v>
      </c>
      <c r="N206">
        <v>2504.6666666666665</v>
      </c>
      <c r="P206" s="5" t="s">
        <v>61</v>
      </c>
      <c r="Q206">
        <v>97</v>
      </c>
      <c r="R206">
        <v>1317</v>
      </c>
      <c r="S206">
        <v>5179887</v>
      </c>
      <c r="T206">
        <v>1391.6666666666667</v>
      </c>
    </row>
    <row r="207" spans="10:20" ht="12.75">
      <c r="J207" t="s">
        <v>18</v>
      </c>
      <c r="K207">
        <v>587</v>
      </c>
      <c r="L207">
        <v>18031</v>
      </c>
      <c r="M207">
        <v>135880318</v>
      </c>
      <c r="N207">
        <v>2540.6666666666665</v>
      </c>
      <c r="P207" t="s">
        <v>18</v>
      </c>
      <c r="Q207">
        <v>84</v>
      </c>
      <c r="R207">
        <v>2640</v>
      </c>
      <c r="S207">
        <v>10454712</v>
      </c>
      <c r="T207">
        <v>1367.3333333333333</v>
      </c>
    </row>
    <row r="208" spans="10:20" ht="12.75">
      <c r="J208" t="s">
        <v>19</v>
      </c>
      <c r="K208">
        <v>181</v>
      </c>
      <c r="L208">
        <v>12423</v>
      </c>
      <c r="M208">
        <v>98539927</v>
      </c>
      <c r="N208">
        <v>2653.3333333333335</v>
      </c>
      <c r="P208" t="s">
        <v>19</v>
      </c>
      <c r="Q208">
        <v>43</v>
      </c>
      <c r="R208">
        <v>2934</v>
      </c>
      <c r="S208">
        <v>12224931</v>
      </c>
      <c r="T208">
        <v>1410</v>
      </c>
    </row>
    <row r="209" spans="10:20" ht="12.75">
      <c r="J209" t="s">
        <v>20</v>
      </c>
      <c r="K209">
        <v>102</v>
      </c>
      <c r="L209">
        <v>14674</v>
      </c>
      <c r="M209">
        <v>111091143</v>
      </c>
      <c r="N209">
        <v>2539.3333333333335</v>
      </c>
      <c r="P209" t="s">
        <v>20</v>
      </c>
      <c r="Q209">
        <v>16</v>
      </c>
      <c r="R209">
        <v>2519</v>
      </c>
      <c r="S209">
        <v>35250261</v>
      </c>
      <c r="T209">
        <v>4780.333333333333</v>
      </c>
    </row>
    <row r="210" spans="10:20" ht="12.75">
      <c r="J210" t="s">
        <v>21</v>
      </c>
      <c r="K210">
        <v>22</v>
      </c>
      <c r="L210">
        <v>7731</v>
      </c>
      <c r="M210">
        <v>73388388</v>
      </c>
      <c r="N210">
        <v>3198</v>
      </c>
      <c r="P210" t="s">
        <v>21</v>
      </c>
      <c r="Q210">
        <v>7</v>
      </c>
      <c r="R210">
        <v>2497</v>
      </c>
      <c r="S210">
        <v>10298897</v>
      </c>
      <c r="T210">
        <v>1398.6666666666667</v>
      </c>
    </row>
    <row r="211" spans="10:20" ht="12.75">
      <c r="J211" t="s">
        <v>23</v>
      </c>
      <c r="K211">
        <v>11</v>
      </c>
      <c r="L211">
        <v>7127</v>
      </c>
      <c r="M211">
        <v>65880344</v>
      </c>
      <c r="N211">
        <v>3095</v>
      </c>
      <c r="P211" t="s">
        <v>31</v>
      </c>
      <c r="Q211">
        <v>4</v>
      </c>
      <c r="R211">
        <v>4658</v>
      </c>
      <c r="S211">
        <v>23910106</v>
      </c>
      <c r="T211" s="19">
        <v>1684.640738392165</v>
      </c>
    </row>
    <row r="212" spans="10:20" ht="12.75">
      <c r="J212" t="s">
        <v>24</v>
      </c>
      <c r="K212">
        <v>11</v>
      </c>
      <c r="L212">
        <v>24831</v>
      </c>
      <c r="M212">
        <v>281232578</v>
      </c>
      <c r="N212">
        <v>3805</v>
      </c>
      <c r="P212" t="s">
        <v>28</v>
      </c>
      <c r="Q212" t="s">
        <v>28</v>
      </c>
      <c r="S212" t="s">
        <v>28</v>
      </c>
      <c r="T212" t="s">
        <v>28</v>
      </c>
    </row>
    <row r="215" spans="11:17" ht="12.75">
      <c r="K215" t="s">
        <v>45</v>
      </c>
      <c r="Q215" t="s">
        <v>46</v>
      </c>
    </row>
    <row r="217" spans="13:20" ht="12.75">
      <c r="M217" t="s">
        <v>2</v>
      </c>
      <c r="N217" t="s">
        <v>3</v>
      </c>
      <c r="S217" t="s">
        <v>2</v>
      </c>
      <c r="T217" t="s">
        <v>3</v>
      </c>
    </row>
    <row r="218" spans="10:20" ht="12.75">
      <c r="J218" t="s">
        <v>4</v>
      </c>
      <c r="K218" t="s">
        <v>5</v>
      </c>
      <c r="L218" t="s">
        <v>6</v>
      </c>
      <c r="M218" t="s">
        <v>7</v>
      </c>
      <c r="N218" t="s">
        <v>8</v>
      </c>
      <c r="P218" t="s">
        <v>4</v>
      </c>
      <c r="Q218" t="s">
        <v>5</v>
      </c>
      <c r="R218" t="s">
        <v>6</v>
      </c>
      <c r="S218" t="s">
        <v>7</v>
      </c>
      <c r="T218" t="s">
        <v>8</v>
      </c>
    </row>
    <row r="219" spans="10:20" ht="12.75">
      <c r="J219" t="s">
        <v>9</v>
      </c>
      <c r="K219" t="s">
        <v>10</v>
      </c>
      <c r="L219" t="s">
        <v>11</v>
      </c>
      <c r="M219" t="s">
        <v>12</v>
      </c>
      <c r="N219" t="s">
        <v>13</v>
      </c>
      <c r="P219" t="s">
        <v>9</v>
      </c>
      <c r="Q219" t="s">
        <v>10</v>
      </c>
      <c r="R219" t="s">
        <v>11</v>
      </c>
      <c r="S219" t="s">
        <v>12</v>
      </c>
      <c r="T219" t="s">
        <v>13</v>
      </c>
    </row>
    <row r="222" spans="10:36" ht="12.75">
      <c r="J222" t="s">
        <v>27</v>
      </c>
      <c r="K222">
        <v>4757</v>
      </c>
      <c r="L222">
        <v>98135</v>
      </c>
      <c r="M222">
        <v>349972452</v>
      </c>
      <c r="N222" s="7">
        <v>1202</v>
      </c>
      <c r="O222" s="1"/>
      <c r="P222" s="1" t="s">
        <v>27</v>
      </c>
      <c r="Q222" s="1">
        <v>4776</v>
      </c>
      <c r="R222" s="1">
        <v>35278</v>
      </c>
      <c r="S222" s="7">
        <v>238859340</v>
      </c>
      <c r="T222" s="20">
        <v>2270.374975049189</v>
      </c>
      <c r="W222">
        <v>81</v>
      </c>
      <c r="AB222">
        <v>99</v>
      </c>
      <c r="AJ222" s="9" t="s">
        <v>63</v>
      </c>
    </row>
    <row r="223" spans="10:20" ht="12.75">
      <c r="J223" t="s">
        <v>28</v>
      </c>
      <c r="P223" t="s">
        <v>28</v>
      </c>
      <c r="T223" s="19"/>
    </row>
    <row r="224" spans="10:38" ht="12.75">
      <c r="J224" t="s">
        <v>15</v>
      </c>
      <c r="K224">
        <v>352</v>
      </c>
      <c r="L224">
        <v>0</v>
      </c>
      <c r="M224">
        <v>1664119</v>
      </c>
      <c r="N224">
        <v>1099</v>
      </c>
      <c r="P224" t="s">
        <v>15</v>
      </c>
      <c r="Q224">
        <v>488</v>
      </c>
      <c r="R224">
        <v>0</v>
      </c>
      <c r="S224">
        <v>1200433</v>
      </c>
      <c r="T224" s="19">
        <v>2363.0570866141734</v>
      </c>
      <c r="V224">
        <v>0</v>
      </c>
      <c r="W224">
        <v>661</v>
      </c>
      <c r="X224">
        <v>312</v>
      </c>
      <c r="Y224">
        <v>177</v>
      </c>
      <c r="Z224">
        <v>0</v>
      </c>
      <c r="AA224">
        <v>890071</v>
      </c>
      <c r="AB224">
        <v>0</v>
      </c>
      <c r="AC224">
        <v>86</v>
      </c>
      <c r="AD224">
        <v>12</v>
      </c>
      <c r="AE224">
        <v>3</v>
      </c>
      <c r="AF224">
        <v>0</v>
      </c>
      <c r="AG224">
        <v>14930</v>
      </c>
      <c r="AH224" s="8">
        <f>+AG224+AA224</f>
        <v>905001</v>
      </c>
      <c r="AI224" s="8">
        <f>+AC224+W224</f>
        <v>747</v>
      </c>
      <c r="AJ224" s="8">
        <f aca="true" t="shared" si="0" ref="AJ224:AL233">+AD224+X224</f>
        <v>324</v>
      </c>
      <c r="AK224" s="8">
        <f t="shared" si="0"/>
        <v>180</v>
      </c>
      <c r="AL224" s="8">
        <f t="shared" si="0"/>
        <v>0</v>
      </c>
    </row>
    <row r="225" spans="10:38" ht="12.75">
      <c r="J225" t="s">
        <v>16</v>
      </c>
      <c r="K225">
        <v>738</v>
      </c>
      <c r="L225">
        <v>1871</v>
      </c>
      <c r="M225">
        <v>6607093</v>
      </c>
      <c r="N225">
        <v>1194</v>
      </c>
      <c r="P225" t="s">
        <v>16</v>
      </c>
      <c r="Q225">
        <v>2371</v>
      </c>
      <c r="R225">
        <v>5029</v>
      </c>
      <c r="S225">
        <v>31737963</v>
      </c>
      <c r="T225" s="19">
        <v>2126.4966834170855</v>
      </c>
      <c r="V225">
        <v>1</v>
      </c>
      <c r="W225">
        <v>2217</v>
      </c>
      <c r="X225">
        <v>1736</v>
      </c>
      <c r="Y225">
        <v>4758</v>
      </c>
      <c r="Z225">
        <v>4828</v>
      </c>
      <c r="AA225">
        <v>27542939</v>
      </c>
      <c r="AB225">
        <v>1</v>
      </c>
      <c r="AC225">
        <v>92</v>
      </c>
      <c r="AD225">
        <v>92</v>
      </c>
      <c r="AE225">
        <v>115</v>
      </c>
      <c r="AF225">
        <v>137</v>
      </c>
      <c r="AG225">
        <v>1458184</v>
      </c>
      <c r="AH225" s="8">
        <f aca="true" t="shared" si="1" ref="AH225:AH233">+AG225+AA225</f>
        <v>29001123</v>
      </c>
      <c r="AI225" s="8">
        <f aca="true" t="shared" si="2" ref="AI225:AI233">+AC225+W225</f>
        <v>2309</v>
      </c>
      <c r="AJ225" s="8">
        <f t="shared" si="0"/>
        <v>1828</v>
      </c>
      <c r="AK225" s="8">
        <f t="shared" si="0"/>
        <v>4873</v>
      </c>
      <c r="AL225" s="8">
        <f t="shared" si="0"/>
        <v>4965</v>
      </c>
    </row>
    <row r="226" spans="10:38" ht="12.75">
      <c r="J226" t="s">
        <v>17</v>
      </c>
      <c r="K226">
        <v>783</v>
      </c>
      <c r="L226">
        <v>5496</v>
      </c>
      <c r="M226">
        <v>14065684</v>
      </c>
      <c r="N226">
        <v>879.3333333333334</v>
      </c>
      <c r="P226" t="s">
        <v>17</v>
      </c>
      <c r="Q226">
        <v>1089</v>
      </c>
      <c r="R226">
        <v>7338</v>
      </c>
      <c r="S226">
        <v>43427072</v>
      </c>
      <c r="T226" s="19">
        <v>2015.2708710380991</v>
      </c>
      <c r="V226">
        <v>2</v>
      </c>
      <c r="W226">
        <v>1060</v>
      </c>
      <c r="X226">
        <v>6787</v>
      </c>
      <c r="Y226">
        <v>6870</v>
      </c>
      <c r="Z226">
        <v>7001</v>
      </c>
      <c r="AA226">
        <v>37586282</v>
      </c>
      <c r="AB226">
        <v>2</v>
      </c>
      <c r="AC226">
        <v>11</v>
      </c>
      <c r="AD226">
        <v>58</v>
      </c>
      <c r="AE226">
        <v>58</v>
      </c>
      <c r="AF226">
        <v>71</v>
      </c>
      <c r="AG226">
        <v>374491</v>
      </c>
      <c r="AH226" s="8">
        <f t="shared" si="1"/>
        <v>37960773</v>
      </c>
      <c r="AI226" s="8">
        <f t="shared" si="2"/>
        <v>1071</v>
      </c>
      <c r="AJ226" s="8">
        <f t="shared" si="0"/>
        <v>6845</v>
      </c>
      <c r="AK226" s="8">
        <f t="shared" si="0"/>
        <v>6928</v>
      </c>
      <c r="AL226" s="8">
        <f t="shared" si="0"/>
        <v>7072</v>
      </c>
    </row>
    <row r="227" spans="10:38" ht="12.75">
      <c r="J227" s="5" t="s">
        <v>61</v>
      </c>
      <c r="K227">
        <v>1256</v>
      </c>
      <c r="L227">
        <v>17755</v>
      </c>
      <c r="M227">
        <v>47922056</v>
      </c>
      <c r="N227">
        <v>930.6666666666666</v>
      </c>
      <c r="P227" s="5" t="s">
        <v>61</v>
      </c>
      <c r="Q227">
        <v>554</v>
      </c>
      <c r="R227">
        <v>7290</v>
      </c>
      <c r="S227">
        <v>46156525</v>
      </c>
      <c r="T227" s="19">
        <v>2160.582549267425</v>
      </c>
      <c r="V227">
        <v>3</v>
      </c>
      <c r="W227">
        <v>529</v>
      </c>
      <c r="X227">
        <v>6530</v>
      </c>
      <c r="Y227">
        <v>6598</v>
      </c>
      <c r="Z227">
        <v>6863</v>
      </c>
      <c r="AA227">
        <v>37478183</v>
      </c>
      <c r="AB227">
        <v>3</v>
      </c>
      <c r="AC227">
        <v>6</v>
      </c>
      <c r="AD227">
        <v>43</v>
      </c>
      <c r="AE227">
        <v>54</v>
      </c>
      <c r="AF227">
        <v>75</v>
      </c>
      <c r="AG227">
        <v>277744</v>
      </c>
      <c r="AH227" s="8">
        <f t="shared" si="1"/>
        <v>37755927</v>
      </c>
      <c r="AI227" s="8">
        <f t="shared" si="2"/>
        <v>535</v>
      </c>
      <c r="AJ227" s="8">
        <f t="shared" si="0"/>
        <v>6573</v>
      </c>
      <c r="AK227" s="8">
        <f t="shared" si="0"/>
        <v>6652</v>
      </c>
      <c r="AL227" s="8">
        <f t="shared" si="0"/>
        <v>6938</v>
      </c>
    </row>
    <row r="228" spans="10:38" ht="12.75">
      <c r="J228" t="s">
        <v>18</v>
      </c>
      <c r="K228">
        <v>1276</v>
      </c>
      <c r="L228">
        <v>38080</v>
      </c>
      <c r="M228">
        <v>119269942</v>
      </c>
      <c r="N228">
        <v>1063.6666666666667</v>
      </c>
      <c r="O228" s="1"/>
      <c r="P228" s="1" t="s">
        <v>18</v>
      </c>
      <c r="Q228">
        <v>207</v>
      </c>
      <c r="R228">
        <v>6115</v>
      </c>
      <c r="S228">
        <v>40646605</v>
      </c>
      <c r="T228" s="19">
        <v>2239.4823691460056</v>
      </c>
      <c r="U228" s="1"/>
      <c r="V228" s="1">
        <v>4</v>
      </c>
      <c r="W228" s="1">
        <v>184</v>
      </c>
      <c r="X228">
        <v>4987</v>
      </c>
      <c r="Y228">
        <v>5079</v>
      </c>
      <c r="Z228" s="1">
        <v>5192</v>
      </c>
      <c r="AA228" s="1">
        <v>32556900</v>
      </c>
      <c r="AH228" s="8">
        <f t="shared" si="1"/>
        <v>32556900</v>
      </c>
      <c r="AI228" s="8">
        <f t="shared" si="2"/>
        <v>184</v>
      </c>
      <c r="AJ228" s="8">
        <f t="shared" si="0"/>
        <v>4987</v>
      </c>
      <c r="AK228" s="8">
        <f t="shared" si="0"/>
        <v>5079</v>
      </c>
      <c r="AL228" s="8">
        <f t="shared" si="0"/>
        <v>5192</v>
      </c>
    </row>
    <row r="229" spans="10:38" ht="12.75">
      <c r="J229" t="s">
        <v>19</v>
      </c>
      <c r="K229">
        <v>283</v>
      </c>
      <c r="L229">
        <v>18932</v>
      </c>
      <c r="M229">
        <v>77469132</v>
      </c>
      <c r="N229">
        <v>1373.6666666666667</v>
      </c>
      <c r="O229" s="1"/>
      <c r="P229" s="1" t="s">
        <v>19</v>
      </c>
      <c r="Q229">
        <v>41</v>
      </c>
      <c r="R229">
        <v>2853</v>
      </c>
      <c r="S229">
        <v>19318590</v>
      </c>
      <c r="T229" s="19">
        <v>2268.7715795654726</v>
      </c>
      <c r="U229" s="1"/>
      <c r="V229" s="1">
        <v>5</v>
      </c>
      <c r="W229" s="1">
        <v>40</v>
      </c>
      <c r="X229">
        <v>2635</v>
      </c>
      <c r="Y229">
        <v>2696</v>
      </c>
      <c r="Z229" s="1">
        <v>2798</v>
      </c>
      <c r="AA229" s="1">
        <v>16849229</v>
      </c>
      <c r="AH229" s="8">
        <f t="shared" si="1"/>
        <v>16849229</v>
      </c>
      <c r="AI229" s="8">
        <f t="shared" si="2"/>
        <v>40</v>
      </c>
      <c r="AJ229" s="8">
        <f t="shared" si="0"/>
        <v>2635</v>
      </c>
      <c r="AK229" s="8">
        <f t="shared" si="0"/>
        <v>2696</v>
      </c>
      <c r="AL229" s="8">
        <f t="shared" si="0"/>
        <v>2798</v>
      </c>
    </row>
    <row r="230" spans="10:38" ht="12.75">
      <c r="J230" t="s">
        <v>20</v>
      </c>
      <c r="K230">
        <v>53</v>
      </c>
      <c r="L230">
        <v>7525</v>
      </c>
      <c r="M230">
        <v>33104333</v>
      </c>
      <c r="N230">
        <v>1497.6666666666667</v>
      </c>
      <c r="O230" s="1"/>
      <c r="P230" s="1" t="s">
        <v>20</v>
      </c>
      <c r="Q230">
        <v>17</v>
      </c>
      <c r="R230">
        <v>2398</v>
      </c>
      <c r="S230">
        <v>16742693</v>
      </c>
      <c r="T230" s="19">
        <v>2284.4443989630236</v>
      </c>
      <c r="U230" s="1"/>
      <c r="V230" s="1">
        <v>6</v>
      </c>
      <c r="W230" s="1">
        <v>18</v>
      </c>
      <c r="X230">
        <v>2476</v>
      </c>
      <c r="Y230">
        <v>2497</v>
      </c>
      <c r="Z230" s="1">
        <v>2555</v>
      </c>
      <c r="AA230" s="1">
        <v>17526675</v>
      </c>
      <c r="AH230" s="8">
        <f t="shared" si="1"/>
        <v>17526675</v>
      </c>
      <c r="AI230" s="8">
        <f t="shared" si="2"/>
        <v>18</v>
      </c>
      <c r="AJ230" s="8">
        <f t="shared" si="0"/>
        <v>2476</v>
      </c>
      <c r="AK230" s="8">
        <f t="shared" si="0"/>
        <v>2497</v>
      </c>
      <c r="AL230" s="8">
        <f t="shared" si="0"/>
        <v>2555</v>
      </c>
    </row>
    <row r="231" spans="10:38" ht="12.75">
      <c r="J231" t="s">
        <v>21</v>
      </c>
      <c r="K231">
        <v>12</v>
      </c>
      <c r="L231">
        <v>4221</v>
      </c>
      <c r="M231">
        <v>24371086</v>
      </c>
      <c r="N231">
        <v>1898.6666666666667</v>
      </c>
      <c r="O231" s="1"/>
      <c r="P231" s="1" t="s">
        <v>21</v>
      </c>
      <c r="Q231">
        <v>6</v>
      </c>
      <c r="R231">
        <v>2097</v>
      </c>
      <c r="S231">
        <v>13967026</v>
      </c>
      <c r="T231" s="19">
        <v>2198.4929954352274</v>
      </c>
      <c r="U231" s="1"/>
      <c r="V231" s="1">
        <v>7</v>
      </c>
      <c r="W231" s="1">
        <v>7</v>
      </c>
      <c r="X231">
        <v>2420</v>
      </c>
      <c r="Y231">
        <v>2424</v>
      </c>
      <c r="Z231" s="1">
        <v>2430</v>
      </c>
      <c r="AA231" s="1">
        <v>14980347</v>
      </c>
      <c r="AH231" s="8">
        <f t="shared" si="1"/>
        <v>14980347</v>
      </c>
      <c r="AI231" s="8">
        <f t="shared" si="2"/>
        <v>7</v>
      </c>
      <c r="AJ231" s="8">
        <f t="shared" si="0"/>
        <v>2420</v>
      </c>
      <c r="AK231" s="8">
        <f t="shared" si="0"/>
        <v>2424</v>
      </c>
      <c r="AL231" s="8">
        <f t="shared" si="0"/>
        <v>2430</v>
      </c>
    </row>
    <row r="232" spans="10:38" ht="12.75">
      <c r="J232" t="s">
        <v>31</v>
      </c>
      <c r="K232">
        <v>4</v>
      </c>
      <c r="L232">
        <v>4255</v>
      </c>
      <c r="M232">
        <v>25499007</v>
      </c>
      <c r="N232" s="19">
        <v>1943.670020580837</v>
      </c>
      <c r="P232" s="1" t="s">
        <v>59</v>
      </c>
      <c r="Q232">
        <v>3</v>
      </c>
      <c r="R232">
        <v>2158</v>
      </c>
      <c r="S232">
        <v>25662433</v>
      </c>
      <c r="T232" s="19">
        <v>3938.976669224866</v>
      </c>
      <c r="V232" s="1">
        <v>8</v>
      </c>
      <c r="W232" s="1">
        <v>3</v>
      </c>
      <c r="X232">
        <v>2125</v>
      </c>
      <c r="Y232">
        <v>2130</v>
      </c>
      <c r="Z232" s="1">
        <v>2143</v>
      </c>
      <c r="AA232" s="1">
        <v>19206288</v>
      </c>
      <c r="AH232" s="8">
        <f t="shared" si="1"/>
        <v>19206288</v>
      </c>
      <c r="AI232" s="8">
        <f t="shared" si="2"/>
        <v>3</v>
      </c>
      <c r="AJ232" s="8">
        <f t="shared" si="0"/>
        <v>2125</v>
      </c>
      <c r="AK232" s="8">
        <f t="shared" si="0"/>
        <v>2130</v>
      </c>
      <c r="AL232" s="8">
        <f t="shared" si="0"/>
        <v>2143</v>
      </c>
    </row>
    <row r="233" spans="23:38" ht="12.75">
      <c r="W233">
        <f>SUM(W224:W232)</f>
        <v>4719</v>
      </c>
      <c r="X233">
        <f>SUM(X224:X232)</f>
        <v>30008</v>
      </c>
      <c r="Y233">
        <f>SUM(Y224:Y232)</f>
        <v>33229</v>
      </c>
      <c r="Z233">
        <f>SUM(Z224:Z232)</f>
        <v>33810</v>
      </c>
      <c r="AA233">
        <f>SUM(AA224:AA232)</f>
        <v>204616914</v>
      </c>
      <c r="AC233">
        <f>SUM(AC224:AC227)</f>
        <v>195</v>
      </c>
      <c r="AD233">
        <f>SUM(AD224:AD227)</f>
        <v>205</v>
      </c>
      <c r="AE233">
        <f>SUM(AE224:AE227)</f>
        <v>230</v>
      </c>
      <c r="AF233">
        <f>SUM(AF224:AF227)</f>
        <v>283</v>
      </c>
      <c r="AG233">
        <f>SUM(AG224:AG227)</f>
        <v>2125349</v>
      </c>
      <c r="AH233" s="8">
        <f t="shared" si="1"/>
        <v>206742263</v>
      </c>
      <c r="AI233" s="8">
        <f t="shared" si="2"/>
        <v>4914</v>
      </c>
      <c r="AJ233" s="8">
        <f t="shared" si="0"/>
        <v>30213</v>
      </c>
      <c r="AK233" s="8">
        <f t="shared" si="0"/>
        <v>33459</v>
      </c>
      <c r="AL233" s="8">
        <f t="shared" si="0"/>
        <v>34093</v>
      </c>
    </row>
    <row r="234" spans="34:38" ht="12.75">
      <c r="AH234" s="8"/>
      <c r="AI234" s="8"/>
      <c r="AJ234" s="8"/>
      <c r="AK234" s="8"/>
      <c r="AL234" s="8"/>
    </row>
    <row r="238" spans="12:16" ht="12.75">
      <c r="L238" s="1" t="s">
        <v>73</v>
      </c>
      <c r="M238" s="1"/>
      <c r="N238" s="1"/>
      <c r="O238" s="1"/>
      <c r="P238" s="1"/>
    </row>
    <row r="239" spans="12:17" ht="12.75">
      <c r="L239" s="1"/>
      <c r="M239" s="1" t="s">
        <v>76</v>
      </c>
      <c r="N239" s="1"/>
      <c r="O239" s="1"/>
      <c r="P239" s="1"/>
      <c r="Q239" s="10"/>
    </row>
    <row r="243" spans="11:17" ht="12.75">
      <c r="K243" t="s">
        <v>58</v>
      </c>
      <c r="Q243" t="s">
        <v>47</v>
      </c>
    </row>
    <row r="245" spans="13:20" ht="12.75">
      <c r="M245" t="s">
        <v>2</v>
      </c>
      <c r="N245" t="s">
        <v>3</v>
      </c>
      <c r="S245" t="s">
        <v>2</v>
      </c>
      <c r="T245" t="s">
        <v>3</v>
      </c>
    </row>
    <row r="246" spans="10:20" ht="12.75">
      <c r="J246" t="s">
        <v>4</v>
      </c>
      <c r="K246" t="s">
        <v>5</v>
      </c>
      <c r="L246" t="s">
        <v>6</v>
      </c>
      <c r="M246" t="s">
        <v>7</v>
      </c>
      <c r="N246" t="s">
        <v>8</v>
      </c>
      <c r="P246" t="s">
        <v>4</v>
      </c>
      <c r="Q246" t="s">
        <v>5</v>
      </c>
      <c r="R246" t="s">
        <v>6</v>
      </c>
      <c r="S246" t="s">
        <v>7</v>
      </c>
      <c r="T246" t="s">
        <v>8</v>
      </c>
    </row>
    <row r="247" spans="10:20" ht="12.75">
      <c r="J247" t="s">
        <v>9</v>
      </c>
      <c r="K247" t="s">
        <v>10</v>
      </c>
      <c r="L247" t="s">
        <v>11</v>
      </c>
      <c r="M247" t="s">
        <v>12</v>
      </c>
      <c r="N247" t="s">
        <v>13</v>
      </c>
      <c r="P247" t="s">
        <v>9</v>
      </c>
      <c r="Q247" t="s">
        <v>10</v>
      </c>
      <c r="R247" t="s">
        <v>11</v>
      </c>
      <c r="S247" t="s">
        <v>12</v>
      </c>
      <c r="T247" t="s">
        <v>13</v>
      </c>
    </row>
    <row r="250" spans="10:20" ht="12.75">
      <c r="J250" s="1" t="s">
        <v>27</v>
      </c>
      <c r="K250" s="1">
        <v>3694</v>
      </c>
      <c r="L250" s="1">
        <v>212995</v>
      </c>
      <c r="M250" s="7">
        <v>1943285721</v>
      </c>
      <c r="N250" s="2">
        <v>3059.6666666666665</v>
      </c>
      <c r="P250" t="s">
        <v>27</v>
      </c>
      <c r="Q250">
        <v>545</v>
      </c>
      <c r="R250">
        <v>35285</v>
      </c>
      <c r="S250" s="7">
        <v>464826584</v>
      </c>
      <c r="T250" s="7">
        <v>4445.333333333333</v>
      </c>
    </row>
    <row r="251" spans="10:16" ht="12.75">
      <c r="J251" t="s">
        <v>28</v>
      </c>
      <c r="P251" t="s">
        <v>28</v>
      </c>
    </row>
    <row r="252" spans="10:20" ht="12.75">
      <c r="J252" t="s">
        <v>15</v>
      </c>
      <c r="K252">
        <v>74</v>
      </c>
      <c r="L252">
        <v>0</v>
      </c>
      <c r="M252">
        <v>125087</v>
      </c>
      <c r="N252">
        <v>4313.333333333333</v>
      </c>
      <c r="P252" t="s">
        <v>15</v>
      </c>
      <c r="Q252">
        <v>31</v>
      </c>
      <c r="R252">
        <v>0</v>
      </c>
      <c r="S252">
        <v>59624</v>
      </c>
      <c r="T252">
        <v>6624.666666666667</v>
      </c>
    </row>
    <row r="253" spans="10:20" ht="12.75">
      <c r="J253" t="s">
        <v>16</v>
      </c>
      <c r="K253">
        <v>790</v>
      </c>
      <c r="L253">
        <v>1915</v>
      </c>
      <c r="M253">
        <v>16503284</v>
      </c>
      <c r="N253">
        <v>2843.3333333333335</v>
      </c>
      <c r="P253" t="s">
        <v>16</v>
      </c>
      <c r="Q253">
        <v>237</v>
      </c>
      <c r="R253">
        <v>542</v>
      </c>
      <c r="S253">
        <v>5693682</v>
      </c>
      <c r="T253">
        <v>3488.6666666666665</v>
      </c>
    </row>
    <row r="254" spans="10:20" ht="12.75">
      <c r="J254" t="s">
        <v>17</v>
      </c>
      <c r="K254">
        <v>665</v>
      </c>
      <c r="L254">
        <v>4407</v>
      </c>
      <c r="M254">
        <v>32859104</v>
      </c>
      <c r="N254">
        <v>2486.6666666666665</v>
      </c>
      <c r="P254" t="s">
        <v>17</v>
      </c>
      <c r="Q254">
        <v>72</v>
      </c>
      <c r="R254">
        <v>473</v>
      </c>
      <c r="S254">
        <v>5344412</v>
      </c>
      <c r="T254">
        <v>3774.3333333333335</v>
      </c>
    </row>
    <row r="255" spans="10:20" ht="12.75">
      <c r="J255" s="5" t="s">
        <v>61</v>
      </c>
      <c r="K255">
        <v>489</v>
      </c>
      <c r="L255">
        <v>6728</v>
      </c>
      <c r="M255">
        <v>59114140</v>
      </c>
      <c r="N255">
        <v>2949</v>
      </c>
      <c r="P255" s="5" t="s">
        <v>61</v>
      </c>
      <c r="Q255">
        <v>71</v>
      </c>
      <c r="R255">
        <v>962</v>
      </c>
      <c r="S255">
        <v>12743506</v>
      </c>
      <c r="T255">
        <v>4398.666666666667</v>
      </c>
    </row>
    <row r="256" spans="10:20" ht="12.75">
      <c r="J256" s="1" t="s">
        <v>18</v>
      </c>
      <c r="K256" s="1">
        <v>684</v>
      </c>
      <c r="L256" s="1">
        <v>22319</v>
      </c>
      <c r="M256" s="1">
        <v>189535490</v>
      </c>
      <c r="N256">
        <v>2854</v>
      </c>
      <c r="P256" t="s">
        <v>18</v>
      </c>
      <c r="Q256">
        <v>57</v>
      </c>
      <c r="R256">
        <v>1878</v>
      </c>
      <c r="S256">
        <v>24082022</v>
      </c>
      <c r="T256">
        <v>4288.666666666667</v>
      </c>
    </row>
    <row r="257" spans="10:20" ht="12.75">
      <c r="J257" s="1" t="s">
        <v>19</v>
      </c>
      <c r="K257" s="1">
        <v>676</v>
      </c>
      <c r="L257" s="1">
        <v>45699</v>
      </c>
      <c r="M257" s="1">
        <v>381566008</v>
      </c>
      <c r="N257" s="1">
        <v>2796.3333333333335</v>
      </c>
      <c r="O257" t="s">
        <v>28</v>
      </c>
      <c r="P257" t="s">
        <v>19</v>
      </c>
      <c r="Q257">
        <v>41</v>
      </c>
      <c r="R257">
        <v>2891</v>
      </c>
      <c r="S257">
        <v>37840129</v>
      </c>
      <c r="T257">
        <v>4377</v>
      </c>
    </row>
    <row r="258" spans="10:20" ht="12.75">
      <c r="J258" s="1" t="s">
        <v>20</v>
      </c>
      <c r="K258" s="1">
        <v>219</v>
      </c>
      <c r="L258" s="1">
        <v>32989</v>
      </c>
      <c r="M258" s="1">
        <v>274268300</v>
      </c>
      <c r="N258" s="1">
        <v>2788.6666666666665</v>
      </c>
      <c r="P258" t="s">
        <v>20</v>
      </c>
      <c r="Q258">
        <v>21</v>
      </c>
      <c r="R258">
        <v>3122</v>
      </c>
      <c r="S258">
        <v>41413993</v>
      </c>
      <c r="T258">
        <v>4426</v>
      </c>
    </row>
    <row r="259" spans="10:20" ht="12.75">
      <c r="J259" s="1" t="s">
        <v>21</v>
      </c>
      <c r="K259" s="1">
        <v>54</v>
      </c>
      <c r="L259" s="1">
        <v>19241</v>
      </c>
      <c r="M259" s="1">
        <v>186381469</v>
      </c>
      <c r="N259" s="1">
        <v>3240.6666666666665</v>
      </c>
      <c r="P259" t="s">
        <v>21</v>
      </c>
      <c r="Q259">
        <v>7</v>
      </c>
      <c r="R259">
        <v>2383</v>
      </c>
      <c r="S259">
        <v>48159111</v>
      </c>
      <c r="T259">
        <v>6844.666666666667</v>
      </c>
    </row>
    <row r="260" spans="10:20" ht="12.75">
      <c r="J260" t="s">
        <v>23</v>
      </c>
      <c r="K260">
        <v>27</v>
      </c>
      <c r="L260">
        <v>18559</v>
      </c>
      <c r="M260">
        <v>144821497</v>
      </c>
      <c r="N260" s="1">
        <v>2620</v>
      </c>
      <c r="P260" t="s">
        <v>60</v>
      </c>
      <c r="Q260">
        <v>3</v>
      </c>
      <c r="R260">
        <v>1763</v>
      </c>
      <c r="S260">
        <v>25610882</v>
      </c>
      <c r="T260">
        <v>4897.666666666667</v>
      </c>
    </row>
    <row r="261" spans="10:20" ht="12.75">
      <c r="J261" t="s">
        <v>24</v>
      </c>
      <c r="K261">
        <v>16</v>
      </c>
      <c r="L261">
        <v>61138</v>
      </c>
      <c r="M261">
        <v>658111342</v>
      </c>
      <c r="N261">
        <v>3615.6666666666665</v>
      </c>
      <c r="P261" t="s">
        <v>24</v>
      </c>
      <c r="Q261">
        <v>5</v>
      </c>
      <c r="R261">
        <v>21271</v>
      </c>
      <c r="S261">
        <v>263879223</v>
      </c>
      <c r="T261">
        <v>4206.666666666667</v>
      </c>
    </row>
    <row r="265" spans="11:17" ht="12.75">
      <c r="K265" t="s">
        <v>48</v>
      </c>
      <c r="Q265" t="s">
        <v>49</v>
      </c>
    </row>
    <row r="267" spans="13:20" ht="12.75">
      <c r="M267" t="s">
        <v>2</v>
      </c>
      <c r="N267" t="s">
        <v>3</v>
      </c>
      <c r="S267" t="s">
        <v>2</v>
      </c>
      <c r="T267" t="s">
        <v>3</v>
      </c>
    </row>
    <row r="268" spans="10:20" ht="12.75">
      <c r="J268" t="s">
        <v>4</v>
      </c>
      <c r="K268" t="s">
        <v>5</v>
      </c>
      <c r="L268" t="s">
        <v>6</v>
      </c>
      <c r="M268" t="s">
        <v>7</v>
      </c>
      <c r="N268" t="s">
        <v>8</v>
      </c>
      <c r="P268" t="s">
        <v>4</v>
      </c>
      <c r="Q268" t="s">
        <v>5</v>
      </c>
      <c r="R268" t="s">
        <v>6</v>
      </c>
      <c r="S268" t="s">
        <v>7</v>
      </c>
      <c r="T268" t="s">
        <v>8</v>
      </c>
    </row>
    <row r="269" spans="10:20" ht="12.75">
      <c r="J269" t="s">
        <v>9</v>
      </c>
      <c r="K269" t="s">
        <v>10</v>
      </c>
      <c r="L269" t="s">
        <v>11</v>
      </c>
      <c r="M269" t="s">
        <v>12</v>
      </c>
      <c r="N269" t="s">
        <v>13</v>
      </c>
      <c r="P269" t="s">
        <v>9</v>
      </c>
      <c r="Q269" t="s">
        <v>10</v>
      </c>
      <c r="R269" t="s">
        <v>11</v>
      </c>
      <c r="S269" t="s">
        <v>12</v>
      </c>
      <c r="T269" t="s">
        <v>13</v>
      </c>
    </row>
    <row r="272" spans="10:20" ht="12.75">
      <c r="J272" t="s">
        <v>27</v>
      </c>
      <c r="K272">
        <v>29</v>
      </c>
      <c r="L272">
        <v>14124</v>
      </c>
      <c r="M272" s="7">
        <v>214155350</v>
      </c>
      <c r="N272" s="7">
        <v>5078.333333333333</v>
      </c>
      <c r="P272" t="s">
        <v>27</v>
      </c>
      <c r="Q272">
        <v>546</v>
      </c>
      <c r="R272">
        <v>65391</v>
      </c>
      <c r="S272" s="7">
        <v>605918128</v>
      </c>
      <c r="T272" s="7">
        <v>3101.3333333333335</v>
      </c>
    </row>
    <row r="273" ht="12.75">
      <c r="P273" t="s">
        <v>28</v>
      </c>
    </row>
    <row r="274" spans="10:20" ht="12.75">
      <c r="J274" s="4">
        <v>0</v>
      </c>
      <c r="K274">
        <v>2</v>
      </c>
      <c r="L274">
        <v>0</v>
      </c>
      <c r="M274">
        <v>0</v>
      </c>
      <c r="N274">
        <v>0</v>
      </c>
      <c r="P274" s="4">
        <v>0</v>
      </c>
      <c r="Q274">
        <v>3</v>
      </c>
      <c r="R274">
        <v>0</v>
      </c>
      <c r="S274" s="19">
        <v>4620</v>
      </c>
      <c r="T274" s="19">
        <v>1540</v>
      </c>
    </row>
    <row r="275" spans="10:20" ht="12.75">
      <c r="J275" s="5" t="s">
        <v>16</v>
      </c>
      <c r="K275">
        <v>9</v>
      </c>
      <c r="L275">
        <v>22</v>
      </c>
      <c r="M275">
        <v>293980</v>
      </c>
      <c r="N275">
        <v>4593.333333333333</v>
      </c>
      <c r="P275" s="5" t="s">
        <v>16</v>
      </c>
      <c r="Q275">
        <v>133</v>
      </c>
      <c r="R275">
        <v>326</v>
      </c>
      <c r="S275">
        <v>4025960</v>
      </c>
      <c r="T275">
        <v>4150.333333333333</v>
      </c>
    </row>
    <row r="276" spans="10:20" ht="12.75">
      <c r="J276" t="s">
        <v>17</v>
      </c>
      <c r="K276">
        <v>3</v>
      </c>
      <c r="L276">
        <v>18</v>
      </c>
      <c r="M276">
        <v>203983</v>
      </c>
      <c r="N276">
        <v>4163</v>
      </c>
      <c r="P276" t="s">
        <v>17</v>
      </c>
      <c r="Q276">
        <v>94</v>
      </c>
      <c r="R276">
        <v>640</v>
      </c>
      <c r="S276">
        <v>6776772</v>
      </c>
      <c r="T276">
        <v>3535</v>
      </c>
    </row>
    <row r="277" spans="10:20" ht="12.75">
      <c r="J277" s="5" t="s">
        <v>61</v>
      </c>
      <c r="K277">
        <v>1</v>
      </c>
      <c r="L277">
        <v>14</v>
      </c>
      <c r="M277">
        <v>225319</v>
      </c>
      <c r="N277">
        <v>5120.666666666667</v>
      </c>
      <c r="P277" s="5" t="s">
        <v>61</v>
      </c>
      <c r="Q277">
        <v>85</v>
      </c>
      <c r="R277">
        <v>1184</v>
      </c>
      <c r="S277">
        <v>9866714</v>
      </c>
      <c r="T277">
        <v>2787.3333333333335</v>
      </c>
    </row>
    <row r="278" spans="10:20" ht="12.75">
      <c r="J278" t="s">
        <v>18</v>
      </c>
      <c r="K278">
        <v>3</v>
      </c>
      <c r="L278">
        <v>96</v>
      </c>
      <c r="M278">
        <v>1441809</v>
      </c>
      <c r="N278">
        <v>5167.666666666667</v>
      </c>
      <c r="P278" t="s">
        <v>18</v>
      </c>
      <c r="Q278">
        <v>116</v>
      </c>
      <c r="R278">
        <v>3570</v>
      </c>
      <c r="S278">
        <v>31072203</v>
      </c>
      <c r="T278">
        <v>2908</v>
      </c>
    </row>
    <row r="279" spans="10:20" ht="12.75">
      <c r="J279" t="s">
        <v>19</v>
      </c>
      <c r="K279">
        <v>3</v>
      </c>
      <c r="L279">
        <v>243</v>
      </c>
      <c r="M279">
        <v>3546969</v>
      </c>
      <c r="N279">
        <v>4940</v>
      </c>
      <c r="P279" t="s">
        <v>19</v>
      </c>
      <c r="Q279">
        <v>45</v>
      </c>
      <c r="R279">
        <v>3052</v>
      </c>
      <c r="S279">
        <v>31467212</v>
      </c>
      <c r="T279">
        <v>3445.6666666666665</v>
      </c>
    </row>
    <row r="280" spans="10:20" ht="12.75">
      <c r="J280" t="s">
        <v>20</v>
      </c>
      <c r="K280">
        <v>2</v>
      </c>
      <c r="L280">
        <v>275</v>
      </c>
      <c r="M280">
        <v>4476252</v>
      </c>
      <c r="N280">
        <v>5439</v>
      </c>
      <c r="P280" t="s">
        <v>20</v>
      </c>
      <c r="Q280">
        <v>23</v>
      </c>
      <c r="R280">
        <v>3613</v>
      </c>
      <c r="S280">
        <v>29886563</v>
      </c>
      <c r="T280">
        <v>2770</v>
      </c>
    </row>
    <row r="281" spans="10:20" ht="12.75">
      <c r="J281" t="s">
        <v>21</v>
      </c>
      <c r="K281">
        <v>3</v>
      </c>
      <c r="L281">
        <v>1125</v>
      </c>
      <c r="M281">
        <v>19050516</v>
      </c>
      <c r="N281">
        <v>5769.333333333333</v>
      </c>
      <c r="P281" t="s">
        <v>21</v>
      </c>
      <c r="Q281">
        <v>22</v>
      </c>
      <c r="R281">
        <v>8050</v>
      </c>
      <c r="S281">
        <v>67327377</v>
      </c>
      <c r="T281">
        <v>2799.6666666666665</v>
      </c>
    </row>
    <row r="282" spans="10:20" ht="12.75">
      <c r="J282" t="s">
        <v>23</v>
      </c>
      <c r="K282">
        <v>2</v>
      </c>
      <c r="L282">
        <v>1168</v>
      </c>
      <c r="M282">
        <v>19548957</v>
      </c>
      <c r="N282">
        <v>5658</v>
      </c>
      <c r="P282" t="s">
        <v>23</v>
      </c>
      <c r="Q282">
        <v>15</v>
      </c>
      <c r="R282">
        <v>10971</v>
      </c>
      <c r="S282">
        <v>79006415</v>
      </c>
      <c r="T282">
        <v>2412.6666666666665</v>
      </c>
    </row>
    <row r="283" spans="10:20" ht="12.75">
      <c r="J283" t="s">
        <v>24</v>
      </c>
      <c r="K283">
        <v>1</v>
      </c>
      <c r="L283">
        <v>11163</v>
      </c>
      <c r="M283">
        <v>165367565</v>
      </c>
      <c r="N283">
        <v>4945.666666666667</v>
      </c>
      <c r="P283" t="s">
        <v>24</v>
      </c>
      <c r="Q283">
        <v>10</v>
      </c>
      <c r="R283">
        <v>33985</v>
      </c>
      <c r="S283">
        <v>346484292</v>
      </c>
      <c r="T283">
        <v>3412.3333333333335</v>
      </c>
    </row>
    <row r="287" spans="12:16" ht="12.75">
      <c r="L287" s="1" t="s">
        <v>73</v>
      </c>
      <c r="M287" s="1"/>
      <c r="N287" s="1"/>
      <c r="O287" s="1"/>
      <c r="P287" s="1"/>
    </row>
    <row r="288" spans="12:17" ht="12.75">
      <c r="L288" s="1"/>
      <c r="M288" s="1" t="s">
        <v>76</v>
      </c>
      <c r="N288" s="1"/>
      <c r="O288" s="1"/>
      <c r="P288" s="1"/>
      <c r="Q288" s="10"/>
    </row>
    <row r="292" spans="11:17" ht="12.75">
      <c r="K292" t="s">
        <v>50</v>
      </c>
      <c r="Q292" t="s">
        <v>51</v>
      </c>
    </row>
    <row r="294" spans="13:20" ht="12.75">
      <c r="M294" t="s">
        <v>2</v>
      </c>
      <c r="N294" t="s">
        <v>3</v>
      </c>
      <c r="S294" t="s">
        <v>2</v>
      </c>
      <c r="T294" t="s">
        <v>3</v>
      </c>
    </row>
    <row r="295" spans="10:20" ht="12.75">
      <c r="J295" t="s">
        <v>4</v>
      </c>
      <c r="K295" t="s">
        <v>5</v>
      </c>
      <c r="L295" t="s">
        <v>6</v>
      </c>
      <c r="M295" t="s">
        <v>7</v>
      </c>
      <c r="N295" t="s">
        <v>8</v>
      </c>
      <c r="P295" t="s">
        <v>4</v>
      </c>
      <c r="Q295" t="s">
        <v>5</v>
      </c>
      <c r="R295" t="s">
        <v>6</v>
      </c>
      <c r="S295" t="s">
        <v>7</v>
      </c>
      <c r="T295" t="s">
        <v>8</v>
      </c>
    </row>
    <row r="296" spans="10:20" ht="12.75">
      <c r="J296" t="s">
        <v>9</v>
      </c>
      <c r="K296" t="s">
        <v>10</v>
      </c>
      <c r="L296" t="s">
        <v>11</v>
      </c>
      <c r="M296" t="s">
        <v>12</v>
      </c>
      <c r="N296" t="s">
        <v>13</v>
      </c>
      <c r="P296" t="s">
        <v>9</v>
      </c>
      <c r="Q296" t="s">
        <v>10</v>
      </c>
      <c r="R296" t="s">
        <v>11</v>
      </c>
      <c r="S296" t="s">
        <v>12</v>
      </c>
      <c r="T296" t="s">
        <v>13</v>
      </c>
    </row>
    <row r="299" spans="10:20" ht="12.75">
      <c r="J299" t="s">
        <v>27</v>
      </c>
      <c r="K299">
        <v>53</v>
      </c>
      <c r="L299">
        <v>36056</v>
      </c>
      <c r="M299" s="7">
        <v>306908521</v>
      </c>
      <c r="N299" s="7">
        <v>2854.6666666666665</v>
      </c>
      <c r="P299" t="s">
        <v>27</v>
      </c>
      <c r="Q299">
        <v>2603</v>
      </c>
      <c r="R299">
        <v>112319</v>
      </c>
      <c r="S299" s="7">
        <v>872541009</v>
      </c>
      <c r="T299" s="7">
        <v>2603.3333333333335</v>
      </c>
    </row>
    <row r="300" spans="10:16" ht="12.75">
      <c r="J300" t="s">
        <v>28</v>
      </c>
      <c r="P300" t="s">
        <v>28</v>
      </c>
    </row>
    <row r="301" spans="10:20" ht="12.75">
      <c r="J301" s="4">
        <v>0</v>
      </c>
      <c r="K301">
        <v>1</v>
      </c>
      <c r="L301">
        <v>0</v>
      </c>
      <c r="M301" s="19">
        <v>970</v>
      </c>
      <c r="N301">
        <v>485</v>
      </c>
      <c r="P301" t="s">
        <v>15</v>
      </c>
      <c r="Q301">
        <v>40</v>
      </c>
      <c r="R301">
        <v>0</v>
      </c>
      <c r="S301">
        <v>60843</v>
      </c>
      <c r="T301">
        <v>3579</v>
      </c>
    </row>
    <row r="302" spans="10:20" ht="12.75">
      <c r="J302" s="5" t="s">
        <v>16</v>
      </c>
      <c r="K302">
        <v>4</v>
      </c>
      <c r="L302">
        <v>6</v>
      </c>
      <c r="M302">
        <v>69977</v>
      </c>
      <c r="N302" s="21">
        <v>3887.6666666666665</v>
      </c>
      <c r="P302" t="s">
        <v>16</v>
      </c>
      <c r="Q302">
        <v>420</v>
      </c>
      <c r="R302">
        <v>1047</v>
      </c>
      <c r="S302">
        <v>6783642</v>
      </c>
      <c r="T302">
        <v>2118.6666666666665</v>
      </c>
    </row>
    <row r="303" spans="10:20" ht="12.75">
      <c r="J303" t="s">
        <v>17</v>
      </c>
      <c r="K303">
        <v>4</v>
      </c>
      <c r="L303">
        <v>27</v>
      </c>
      <c r="M303">
        <v>205534</v>
      </c>
      <c r="N303">
        <v>2537.3333333333335</v>
      </c>
      <c r="P303" t="s">
        <v>17</v>
      </c>
      <c r="Q303">
        <v>499</v>
      </c>
      <c r="R303">
        <v>3294</v>
      </c>
      <c r="S303">
        <v>20737920</v>
      </c>
      <c r="T303">
        <v>2098.6666666666665</v>
      </c>
    </row>
    <row r="304" spans="10:20" ht="12.75">
      <c r="J304" s="5" t="s">
        <v>61</v>
      </c>
      <c r="K304">
        <v>6</v>
      </c>
      <c r="L304">
        <v>73</v>
      </c>
      <c r="M304">
        <v>653381</v>
      </c>
      <c r="N304">
        <v>3082</v>
      </c>
      <c r="P304" s="6" t="s">
        <v>61</v>
      </c>
      <c r="Q304">
        <v>333</v>
      </c>
      <c r="R304">
        <v>4582</v>
      </c>
      <c r="S304">
        <v>36503920</v>
      </c>
      <c r="T304">
        <v>2682.3333333333335</v>
      </c>
    </row>
    <row r="305" spans="10:20" ht="12.75">
      <c r="J305" t="s">
        <v>18</v>
      </c>
      <c r="K305">
        <v>8</v>
      </c>
      <c r="L305">
        <v>266</v>
      </c>
      <c r="M305">
        <v>1360358</v>
      </c>
      <c r="N305">
        <v>1724</v>
      </c>
      <c r="P305" t="s">
        <v>18</v>
      </c>
      <c r="Q305">
        <v>511</v>
      </c>
      <c r="R305">
        <v>16871</v>
      </c>
      <c r="S305">
        <v>134381265</v>
      </c>
      <c r="T305">
        <v>2681.6666666666665</v>
      </c>
    </row>
    <row r="306" spans="10:20" ht="12.75">
      <c r="J306" t="s">
        <v>19</v>
      </c>
      <c r="K306">
        <v>2</v>
      </c>
      <c r="L306">
        <v>132</v>
      </c>
      <c r="M306">
        <v>697631</v>
      </c>
      <c r="N306">
        <v>1784.3333333333333</v>
      </c>
      <c r="P306" t="s">
        <v>19</v>
      </c>
      <c r="Q306">
        <v>590</v>
      </c>
      <c r="R306">
        <v>39756</v>
      </c>
      <c r="S306">
        <v>312258667</v>
      </c>
      <c r="T306">
        <v>2631.3333333333335</v>
      </c>
    </row>
    <row r="307" spans="10:20" ht="12.75">
      <c r="J307" t="s">
        <v>20</v>
      </c>
      <c r="K307">
        <v>7</v>
      </c>
      <c r="L307">
        <v>896</v>
      </c>
      <c r="M307">
        <v>3545268</v>
      </c>
      <c r="N307">
        <v>1340.3333333333333</v>
      </c>
      <c r="P307" t="s">
        <v>20</v>
      </c>
      <c r="Q307">
        <v>175</v>
      </c>
      <c r="R307">
        <v>26254</v>
      </c>
      <c r="S307">
        <v>202967744</v>
      </c>
      <c r="T307">
        <v>2595.6666666666665</v>
      </c>
    </row>
    <row r="308" spans="10:20" ht="12.75">
      <c r="J308" t="s">
        <v>21</v>
      </c>
      <c r="K308">
        <v>7</v>
      </c>
      <c r="L308">
        <v>2640</v>
      </c>
      <c r="M308">
        <v>11988091</v>
      </c>
      <c r="N308">
        <v>1529.3333333333333</v>
      </c>
      <c r="P308" t="s">
        <v>21</v>
      </c>
      <c r="Q308">
        <v>25</v>
      </c>
      <c r="R308">
        <v>8808</v>
      </c>
      <c r="S308">
        <v>70894981</v>
      </c>
      <c r="T308">
        <v>2682.6666666666665</v>
      </c>
    </row>
    <row r="309" spans="10:20" ht="12.75">
      <c r="J309" t="s">
        <v>23</v>
      </c>
      <c r="K309">
        <v>7</v>
      </c>
      <c r="L309">
        <v>5317</v>
      </c>
      <c r="M309">
        <v>26536451</v>
      </c>
      <c r="N309">
        <v>1676.3333333333333</v>
      </c>
      <c r="P309" t="s">
        <v>23</v>
      </c>
      <c r="Q309">
        <v>9</v>
      </c>
      <c r="R309">
        <v>5825</v>
      </c>
      <c r="S309">
        <v>40204200</v>
      </c>
      <c r="T309">
        <v>2324</v>
      </c>
    </row>
    <row r="310" spans="10:20" ht="12.75">
      <c r="J310" t="s">
        <v>24</v>
      </c>
      <c r="K310">
        <v>7</v>
      </c>
      <c r="L310">
        <v>26699</v>
      </c>
      <c r="M310">
        <v>261850860</v>
      </c>
      <c r="N310">
        <v>3285.3333333333335</v>
      </c>
      <c r="P310" t="s">
        <v>24</v>
      </c>
      <c r="Q310">
        <v>1</v>
      </c>
      <c r="R310">
        <v>5882</v>
      </c>
      <c r="S310">
        <v>47747827</v>
      </c>
      <c r="T310">
        <v>2689.3333333333335</v>
      </c>
    </row>
    <row r="314" spans="11:17" ht="12.75">
      <c r="K314" t="s">
        <v>52</v>
      </c>
      <c r="Q314" t="s">
        <v>53</v>
      </c>
    </row>
    <row r="316" spans="13:20" ht="12.75">
      <c r="M316" t="s">
        <v>2</v>
      </c>
      <c r="N316" t="s">
        <v>3</v>
      </c>
      <c r="S316" t="s">
        <v>2</v>
      </c>
      <c r="T316" t="s">
        <v>3</v>
      </c>
    </row>
    <row r="317" spans="10:20" ht="12.75">
      <c r="J317" t="s">
        <v>4</v>
      </c>
      <c r="K317" t="s">
        <v>5</v>
      </c>
      <c r="L317" t="s">
        <v>6</v>
      </c>
      <c r="M317" t="s">
        <v>7</v>
      </c>
      <c r="N317" t="s">
        <v>8</v>
      </c>
      <c r="P317" t="s">
        <v>4</v>
      </c>
      <c r="Q317" t="s">
        <v>5</v>
      </c>
      <c r="R317" t="s">
        <v>6</v>
      </c>
      <c r="S317" t="s">
        <v>7</v>
      </c>
      <c r="T317" t="s">
        <v>8</v>
      </c>
    </row>
    <row r="318" spans="10:20" ht="12.75">
      <c r="J318" t="s">
        <v>9</v>
      </c>
      <c r="K318" t="s">
        <v>10</v>
      </c>
      <c r="L318" t="s">
        <v>11</v>
      </c>
      <c r="M318" t="s">
        <v>12</v>
      </c>
      <c r="N318" t="s">
        <v>13</v>
      </c>
      <c r="P318" t="s">
        <v>9</v>
      </c>
      <c r="Q318" t="s">
        <v>10</v>
      </c>
      <c r="R318" t="s">
        <v>11</v>
      </c>
      <c r="S318" t="s">
        <v>12</v>
      </c>
      <c r="T318" t="s">
        <v>13</v>
      </c>
    </row>
    <row r="321" spans="10:20" ht="12.75">
      <c r="J321" t="s">
        <v>27</v>
      </c>
      <c r="K321">
        <v>968</v>
      </c>
      <c r="L321">
        <v>65821</v>
      </c>
      <c r="M321" s="7">
        <v>482051850</v>
      </c>
      <c r="N321" s="7">
        <v>2456</v>
      </c>
      <c r="P321" t="s">
        <v>27</v>
      </c>
      <c r="Q321">
        <v>81313</v>
      </c>
      <c r="R321">
        <v>1040105</v>
      </c>
      <c r="S321" s="7">
        <v>9531959763</v>
      </c>
      <c r="T321" s="7">
        <v>3064.6666666666665</v>
      </c>
    </row>
    <row r="322" spans="10:16" ht="12.75">
      <c r="J322" t="s">
        <v>28</v>
      </c>
      <c r="P322" t="s">
        <v>28</v>
      </c>
    </row>
    <row r="323" spans="10:20" ht="12.75">
      <c r="J323" s="4">
        <v>0</v>
      </c>
      <c r="K323">
        <v>0</v>
      </c>
      <c r="L323">
        <v>0</v>
      </c>
      <c r="M323">
        <v>0</v>
      </c>
      <c r="N323">
        <v>0</v>
      </c>
      <c r="P323" t="s">
        <v>15</v>
      </c>
      <c r="Q323">
        <v>12210</v>
      </c>
      <c r="R323">
        <v>0</v>
      </c>
      <c r="S323">
        <v>48189426</v>
      </c>
      <c r="T323">
        <v>3209</v>
      </c>
    </row>
    <row r="324" spans="10:20" ht="12.75">
      <c r="J324" s="5" t="s">
        <v>16</v>
      </c>
      <c r="K324">
        <v>17</v>
      </c>
      <c r="L324">
        <v>44</v>
      </c>
      <c r="M324">
        <v>322240</v>
      </c>
      <c r="N324">
        <v>2459.6666666666665</v>
      </c>
      <c r="P324" t="s">
        <v>16</v>
      </c>
      <c r="Q324">
        <v>35630</v>
      </c>
      <c r="R324">
        <v>69472</v>
      </c>
      <c r="S324">
        <v>646127659</v>
      </c>
      <c r="T324">
        <v>3126.3333333333335</v>
      </c>
    </row>
    <row r="325" spans="10:20" ht="12.75">
      <c r="J325" t="s">
        <v>17</v>
      </c>
      <c r="K325">
        <v>60</v>
      </c>
      <c r="L325">
        <v>370</v>
      </c>
      <c r="M325">
        <v>1933582</v>
      </c>
      <c r="N325">
        <v>1754.6666666666667</v>
      </c>
      <c r="P325" t="s">
        <v>17</v>
      </c>
      <c r="Q325">
        <v>13790</v>
      </c>
      <c r="R325">
        <v>92031</v>
      </c>
      <c r="S325">
        <v>692150929</v>
      </c>
      <c r="T325">
        <v>2539</v>
      </c>
    </row>
    <row r="326" spans="10:20" ht="12.75">
      <c r="J326" s="5" t="s">
        <v>61</v>
      </c>
      <c r="K326">
        <v>50</v>
      </c>
      <c r="L326">
        <v>696</v>
      </c>
      <c r="M326">
        <v>5182739</v>
      </c>
      <c r="N326">
        <v>2523.3333333333335</v>
      </c>
      <c r="P326" s="5" t="s">
        <v>61</v>
      </c>
      <c r="Q326">
        <v>9716</v>
      </c>
      <c r="R326">
        <v>131095</v>
      </c>
      <c r="S326">
        <v>972489762</v>
      </c>
      <c r="T326">
        <v>2510</v>
      </c>
    </row>
    <row r="327" spans="10:20" ht="12.75">
      <c r="J327" t="s">
        <v>18</v>
      </c>
      <c r="K327">
        <v>220</v>
      </c>
      <c r="L327">
        <v>7989</v>
      </c>
      <c r="M327">
        <v>60506142</v>
      </c>
      <c r="N327">
        <v>2541.6666666666665</v>
      </c>
      <c r="P327" t="s">
        <v>18</v>
      </c>
      <c r="Q327">
        <v>6414</v>
      </c>
      <c r="R327">
        <v>192269</v>
      </c>
      <c r="S327">
        <v>1575889955</v>
      </c>
      <c r="T327">
        <v>2763.6666666666665</v>
      </c>
    </row>
    <row r="328" spans="10:20" ht="12.75">
      <c r="J328" t="s">
        <v>19</v>
      </c>
      <c r="K328">
        <v>493</v>
      </c>
      <c r="L328">
        <v>33070</v>
      </c>
      <c r="M328">
        <v>253110570</v>
      </c>
      <c r="N328">
        <v>2564</v>
      </c>
      <c r="P328" t="s">
        <v>19</v>
      </c>
      <c r="Q328">
        <v>2092</v>
      </c>
      <c r="R328">
        <v>144245</v>
      </c>
      <c r="S328">
        <v>1354096858</v>
      </c>
      <c r="T328">
        <v>3147</v>
      </c>
    </row>
    <row r="329" spans="10:20" ht="12.75">
      <c r="J329" t="s">
        <v>20</v>
      </c>
      <c r="K329">
        <v>112</v>
      </c>
      <c r="L329">
        <v>16535</v>
      </c>
      <c r="M329">
        <v>125142567</v>
      </c>
      <c r="N329">
        <v>2539.6666666666665</v>
      </c>
      <c r="P329" t="s">
        <v>20</v>
      </c>
      <c r="Q329">
        <v>1039</v>
      </c>
      <c r="R329">
        <v>154573</v>
      </c>
      <c r="S329">
        <v>1537979416</v>
      </c>
      <c r="T329">
        <v>3339.3333333333335</v>
      </c>
    </row>
    <row r="330" spans="10:20" ht="12.75">
      <c r="J330" t="s">
        <v>21</v>
      </c>
      <c r="K330">
        <v>10</v>
      </c>
      <c r="L330">
        <v>3234</v>
      </c>
      <c r="M330">
        <v>18842298</v>
      </c>
      <c r="N330">
        <v>1934</v>
      </c>
      <c r="P330" t="s">
        <v>21</v>
      </c>
      <c r="Q330">
        <v>286</v>
      </c>
      <c r="R330">
        <v>99040</v>
      </c>
      <c r="S330">
        <v>1000791024</v>
      </c>
      <c r="T330">
        <v>3389.3333333333335</v>
      </c>
    </row>
    <row r="331" spans="10:20" ht="12.75">
      <c r="J331" t="s">
        <v>31</v>
      </c>
      <c r="K331">
        <v>6</v>
      </c>
      <c r="L331">
        <v>3883</v>
      </c>
      <c r="M331">
        <v>17011712</v>
      </c>
      <c r="N331">
        <v>1485</v>
      </c>
      <c r="P331" t="s">
        <v>23</v>
      </c>
      <c r="Q331">
        <v>90</v>
      </c>
      <c r="R331">
        <v>59652</v>
      </c>
      <c r="S331">
        <v>713720189</v>
      </c>
      <c r="T331">
        <v>3988.3333333333335</v>
      </c>
    </row>
    <row r="332" spans="16:20" ht="12.75">
      <c r="P332" t="s">
        <v>24</v>
      </c>
      <c r="Q332">
        <v>46</v>
      </c>
      <c r="R332">
        <v>97728</v>
      </c>
      <c r="S332">
        <v>990524545</v>
      </c>
      <c r="T332">
        <v>3377.6666666666665</v>
      </c>
    </row>
    <row r="335" spans="10:18" ht="12.75">
      <c r="J335" s="18" t="s">
        <v>78</v>
      </c>
      <c r="K335" s="18"/>
      <c r="L335" s="18"/>
      <c r="M335" s="18"/>
      <c r="N335" s="18"/>
      <c r="O335" s="18"/>
      <c r="P335" s="18"/>
      <c r="Q335" s="18"/>
      <c r="R335" s="18"/>
    </row>
    <row r="339" ht="12.75">
      <c r="M339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</row>
    <row r="388" ht="12.75">
      <c r="D388" s="1"/>
    </row>
    <row r="437" ht="12.75">
      <c r="D437" s="1"/>
    </row>
    <row r="447" spans="1:11" ht="12.7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</row>
    <row r="454" spans="1:2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67" spans="16:21" ht="12.75">
      <c r="P467">
        <f>+P468+P469+P470+P471+P472+P473+P474+P475+P476+P477</f>
        <v>18442</v>
      </c>
      <c r="Q467">
        <f>+Q468+Q469+Q470+Q471+Q472+Q473+Q474+Q475+Q476+Q477</f>
        <v>259861</v>
      </c>
      <c r="R467">
        <f>+R468+R469+R470+R471+R472+R473+R474+R475+R476+R477</f>
        <v>262970</v>
      </c>
      <c r="S467">
        <f>+S468+S469+S470+S471+S472+S473+S474+S475+S476+S477</f>
        <v>266341</v>
      </c>
      <c r="T467">
        <f>+T468+T469+T470+T471+T472+T473+T474+T475+T476+T477</f>
        <v>1462197844</v>
      </c>
      <c r="U467">
        <f aca="true" t="shared" si="3" ref="U467:U477">+T467/(Q467+R467+S467)</f>
        <v>1852.8252953728718</v>
      </c>
    </row>
    <row r="468" spans="1:21" ht="12.7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>
        <v>0</v>
      </c>
      <c r="P468" s="1">
        <f>2004+22</f>
        <v>2026</v>
      </c>
      <c r="Q468" s="1">
        <f>1472+5</f>
        <v>1477</v>
      </c>
      <c r="R468" s="1">
        <f>662+4</f>
        <v>666</v>
      </c>
      <c r="S468" s="1">
        <v>0</v>
      </c>
      <c r="T468" s="1">
        <v>4123697</v>
      </c>
      <c r="U468" s="1">
        <f t="shared" si="3"/>
        <v>1924.2636490900607</v>
      </c>
    </row>
    <row r="469" spans="15:21" ht="12.75">
      <c r="O469">
        <v>1</v>
      </c>
      <c r="P469">
        <f>8191+35</f>
        <v>8226</v>
      </c>
      <c r="Q469">
        <f>16684+50</f>
        <v>16734</v>
      </c>
      <c r="R469">
        <f>53+16954</f>
        <v>17007</v>
      </c>
      <c r="S469">
        <f>53+17195</f>
        <v>17248</v>
      </c>
      <c r="T469">
        <v>104604948</v>
      </c>
      <c r="U469">
        <f t="shared" si="3"/>
        <v>2051.5198964482533</v>
      </c>
    </row>
    <row r="470" spans="1:22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>
        <v>2</v>
      </c>
      <c r="P470" s="1">
        <f>3749+2</f>
        <v>3751</v>
      </c>
      <c r="Q470" s="1">
        <f>23377+11</f>
        <v>23388</v>
      </c>
      <c r="R470" s="1">
        <f>24069+12</f>
        <v>24081</v>
      </c>
      <c r="S470" s="1">
        <f>24779+12</f>
        <v>24791</v>
      </c>
      <c r="T470" s="1">
        <v>119209982</v>
      </c>
      <c r="U470" s="1">
        <f t="shared" si="3"/>
        <v>1649.7368115139773</v>
      </c>
      <c r="V470" s="1"/>
    </row>
    <row r="471" spans="1:22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>
        <v>3</v>
      </c>
      <c r="P471" s="1">
        <f>2231+1</f>
        <v>2232</v>
      </c>
      <c r="Q471" s="1">
        <f>10+28450</f>
        <v>28460</v>
      </c>
      <c r="R471" s="1">
        <f>10+29055</f>
        <v>29065</v>
      </c>
      <c r="S471" s="1">
        <f>11+29735</f>
        <v>29746</v>
      </c>
      <c r="T471" s="1">
        <f>151544552+296489</f>
        <v>151841041</v>
      </c>
      <c r="U471" s="1">
        <f t="shared" si="3"/>
        <v>1739.879696577328</v>
      </c>
      <c r="V471" s="1"/>
    </row>
    <row r="472" spans="1:22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>
        <v>4</v>
      </c>
      <c r="P472" s="1">
        <v>1413</v>
      </c>
      <c r="Q472" s="1">
        <v>40150</v>
      </c>
      <c r="R472" s="1">
        <v>41073</v>
      </c>
      <c r="S472" s="1">
        <v>42250</v>
      </c>
      <c r="T472" s="1">
        <v>227380711</v>
      </c>
      <c r="U472" s="1">
        <f t="shared" si="3"/>
        <v>1841.5419646400428</v>
      </c>
      <c r="V472" s="1">
        <f>+U472/(R472+S472+T472)</f>
        <v>8.095969865020695E-06</v>
      </c>
    </row>
    <row r="473" spans="1:22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>
        <v>5</v>
      </c>
      <c r="P473" s="1">
        <v>422</v>
      </c>
      <c r="Q473" s="1">
        <v>28400</v>
      </c>
      <c r="R473" s="1">
        <v>28713</v>
      </c>
      <c r="S473" s="1">
        <v>29201</v>
      </c>
      <c r="T473" s="1">
        <v>158029792</v>
      </c>
      <c r="U473" s="1">
        <f t="shared" si="3"/>
        <v>1830.8709131774683</v>
      </c>
      <c r="V473" s="1"/>
    </row>
    <row r="474" spans="1:22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>
        <v>6</v>
      </c>
      <c r="P474" s="1">
        <v>266</v>
      </c>
      <c r="Q474" s="1">
        <v>38597</v>
      </c>
      <c r="R474" s="1">
        <v>39471</v>
      </c>
      <c r="S474" s="1">
        <v>40102</v>
      </c>
      <c r="T474" s="1">
        <v>226479352</v>
      </c>
      <c r="U474" s="1">
        <f t="shared" si="3"/>
        <v>1916.5554032326309</v>
      </c>
      <c r="V474" s="1"/>
    </row>
    <row r="475" spans="1:22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>
        <v>7</v>
      </c>
      <c r="P475" s="1">
        <v>63</v>
      </c>
      <c r="Q475" s="1">
        <v>22315</v>
      </c>
      <c r="R475" s="1">
        <v>21863</v>
      </c>
      <c r="S475" s="1">
        <v>21748</v>
      </c>
      <c r="T475" s="1">
        <v>120411735</v>
      </c>
      <c r="U475" s="1">
        <f t="shared" si="3"/>
        <v>1826.4680854291175</v>
      </c>
      <c r="V475" s="1"/>
    </row>
    <row r="476" spans="1:22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>
        <v>8</v>
      </c>
      <c r="P476" s="1">
        <v>27</v>
      </c>
      <c r="Q476" s="1">
        <v>18056</v>
      </c>
      <c r="R476" s="1">
        <v>18269</v>
      </c>
      <c r="S476" s="1">
        <v>18627</v>
      </c>
      <c r="T476" s="1">
        <v>105653226</v>
      </c>
      <c r="U476" s="1">
        <f t="shared" si="3"/>
        <v>1922.6456907846848</v>
      </c>
      <c r="V476" s="1"/>
    </row>
    <row r="477" spans="1:22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>
        <v>9</v>
      </c>
      <c r="P477" s="1">
        <v>16</v>
      </c>
      <c r="Q477" s="1">
        <v>42284</v>
      </c>
      <c r="R477" s="1">
        <v>42762</v>
      </c>
      <c r="S477" s="1">
        <v>42628</v>
      </c>
      <c r="T477" s="1">
        <v>244463360</v>
      </c>
      <c r="U477" s="1">
        <f t="shared" si="3"/>
        <v>1914.746620298573</v>
      </c>
      <c r="V477" s="1"/>
    </row>
    <row r="478" spans="1:22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5" ht="12.75">
      <c r="D485" s="1"/>
    </row>
    <row r="534" ht="12.75">
      <c r="D534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3"/>
    </row>
    <row r="583" ht="12.75">
      <c r="D583" s="1"/>
    </row>
    <row r="632" ht="12.75">
      <c r="D632" s="1"/>
    </row>
    <row r="638" ht="12.75">
      <c r="Q638" t="s">
        <v>54</v>
      </c>
    </row>
    <row r="641" spans="17:22" ht="12.75">
      <c r="Q641">
        <f>Q643+Q644+Q645+Q646+Q647+Q650</f>
        <v>93</v>
      </c>
      <c r="R641">
        <f>R643+R644+R645+R646+R647+R650</f>
        <v>303</v>
      </c>
      <c r="S641">
        <f>S643+S644+S645+S646+S647+S650</f>
        <v>290</v>
      </c>
      <c r="T641">
        <f>T643+T644+T645+T646+T647+T650</f>
        <v>305</v>
      </c>
      <c r="U641">
        <f>U643+U644+U645+U646+U647+U650</f>
        <v>2458043</v>
      </c>
      <c r="V641">
        <f>(+U641/(T641+S641+R641))</f>
        <v>2737.2416481069044</v>
      </c>
    </row>
    <row r="643" spans="1:22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1"/>
      <c r="M643" s="1"/>
      <c r="N643" s="1"/>
      <c r="O643" s="1"/>
      <c r="P643" s="1">
        <v>0</v>
      </c>
      <c r="Q643" s="1">
        <v>17</v>
      </c>
      <c r="R643" s="1">
        <v>4</v>
      </c>
      <c r="S643" s="1">
        <v>1</v>
      </c>
      <c r="T643" s="1">
        <v>0</v>
      </c>
      <c r="U643" s="1">
        <v>2799</v>
      </c>
      <c r="V643">
        <f>(+U643/(T643+S643+R643))</f>
        <v>559.8</v>
      </c>
    </row>
    <row r="644" spans="16:22" ht="12.75">
      <c r="P644">
        <v>1</v>
      </c>
      <c r="Q644">
        <v>58</v>
      </c>
      <c r="R644">
        <v>89</v>
      </c>
      <c r="S644">
        <v>85</v>
      </c>
      <c r="T644">
        <v>91</v>
      </c>
      <c r="U644">
        <v>718548</v>
      </c>
      <c r="V644">
        <f>(+U644/(T644+S644+R644))</f>
        <v>2711.5018867924528</v>
      </c>
    </row>
    <row r="645" spans="16:22" ht="12.75">
      <c r="P645">
        <v>2</v>
      </c>
      <c r="Q645">
        <v>10</v>
      </c>
      <c r="R645">
        <v>65</v>
      </c>
      <c r="S645">
        <v>60</v>
      </c>
      <c r="T645">
        <v>62</v>
      </c>
      <c r="U645">
        <v>341045</v>
      </c>
      <c r="V645">
        <f>(+U645/(T645+S645+R645))</f>
        <v>1823.7700534759358</v>
      </c>
    </row>
    <row r="646" spans="16:22" ht="12.75">
      <c r="P646">
        <v>3</v>
      </c>
      <c r="Q646">
        <v>5</v>
      </c>
      <c r="R646">
        <v>74</v>
      </c>
      <c r="S646">
        <v>71</v>
      </c>
      <c r="T646">
        <v>76</v>
      </c>
      <c r="U646">
        <v>697166</v>
      </c>
      <c r="V646">
        <f>(+U646/(T646+S646+R646))</f>
        <v>3154.597285067873</v>
      </c>
    </row>
    <row r="647" spans="16:22" ht="12.75">
      <c r="P647">
        <v>4</v>
      </c>
      <c r="Q647">
        <v>3</v>
      </c>
      <c r="R647">
        <v>71</v>
      </c>
      <c r="S647">
        <v>73</v>
      </c>
      <c r="T647">
        <v>76</v>
      </c>
      <c r="U647">
        <v>698485</v>
      </c>
      <c r="V647">
        <f>(+U647/(T647+S647+R647))</f>
        <v>3174.931818181818</v>
      </c>
    </row>
    <row r="648" ht="12.75">
      <c r="P648">
        <v>5</v>
      </c>
    </row>
    <row r="649" ht="12.75">
      <c r="P649">
        <v>6</v>
      </c>
    </row>
    <row r="650" ht="12.75">
      <c r="P650">
        <v>7</v>
      </c>
    </row>
    <row r="651" ht="12.75">
      <c r="P651">
        <v>8</v>
      </c>
    </row>
    <row r="652" ht="12.75">
      <c r="P652">
        <v>9</v>
      </c>
    </row>
    <row r="653" ht="12.75">
      <c r="Q653" t="s">
        <v>55</v>
      </c>
    </row>
    <row r="654" spans="17:22" ht="12.75">
      <c r="Q654">
        <f>SUM(Q655:Q664)</f>
        <v>654</v>
      </c>
      <c r="R654">
        <f>SUM(R655:R664)</f>
        <v>11957</v>
      </c>
      <c r="S654">
        <f>SUM(S655:S664)</f>
        <v>11952</v>
      </c>
      <c r="T654">
        <f>SUM(T655:T664)</f>
        <v>11967</v>
      </c>
      <c r="U654">
        <f>SUM(U655:U664)</f>
        <v>64399948</v>
      </c>
      <c r="V654">
        <f aca="true" t="shared" si="4" ref="V654:V664">(+U654/(T654+S654+R654))</f>
        <v>1795.0704649347754</v>
      </c>
    </row>
    <row r="655" spans="16:22" ht="12.75">
      <c r="P655">
        <v>0</v>
      </c>
      <c r="Q655">
        <v>35</v>
      </c>
      <c r="R655">
        <v>40</v>
      </c>
      <c r="S655">
        <v>19</v>
      </c>
      <c r="T655">
        <v>0</v>
      </c>
      <c r="U655">
        <v>119213</v>
      </c>
      <c r="V655">
        <f t="shared" si="4"/>
        <v>2020.5593220338983</v>
      </c>
    </row>
    <row r="656" spans="16:22" ht="12.75">
      <c r="P656">
        <v>1</v>
      </c>
      <c r="Q656">
        <v>325</v>
      </c>
      <c r="R656">
        <v>698</v>
      </c>
      <c r="S656">
        <v>682</v>
      </c>
      <c r="T656">
        <v>689</v>
      </c>
      <c r="U656">
        <v>3556163</v>
      </c>
      <c r="V656">
        <f t="shared" si="4"/>
        <v>1718.7834702754953</v>
      </c>
    </row>
    <row r="657" spans="16:22" ht="12.75">
      <c r="P657">
        <v>2</v>
      </c>
      <c r="Q657">
        <v>151</v>
      </c>
      <c r="R657">
        <v>948</v>
      </c>
      <c r="S657">
        <v>956</v>
      </c>
      <c r="T657">
        <v>979</v>
      </c>
      <c r="U657">
        <v>4768886</v>
      </c>
      <c r="V657">
        <f t="shared" si="4"/>
        <v>1654.1401318071453</v>
      </c>
    </row>
    <row r="658" spans="16:22" ht="12.75">
      <c r="P658">
        <v>3</v>
      </c>
      <c r="Q658">
        <v>65</v>
      </c>
      <c r="R658">
        <v>876</v>
      </c>
      <c r="S658">
        <v>858</v>
      </c>
      <c r="T658">
        <v>879</v>
      </c>
      <c r="U658">
        <v>3460240</v>
      </c>
      <c r="V658">
        <f t="shared" si="4"/>
        <v>1324.24033677765</v>
      </c>
    </row>
    <row r="659" spans="16:22" ht="12.75">
      <c r="P659">
        <v>4</v>
      </c>
      <c r="Q659">
        <v>45</v>
      </c>
      <c r="R659">
        <v>1308</v>
      </c>
      <c r="S659">
        <v>1319</v>
      </c>
      <c r="T659">
        <v>1311</v>
      </c>
      <c r="U659">
        <v>6770873</v>
      </c>
      <c r="V659">
        <f t="shared" si="4"/>
        <v>1719.3684611477909</v>
      </c>
    </row>
    <row r="660" spans="16:22" ht="12.75">
      <c r="P660">
        <v>5</v>
      </c>
      <c r="Q660">
        <v>17</v>
      </c>
      <c r="R660">
        <v>1245</v>
      </c>
      <c r="S660">
        <v>1273</v>
      </c>
      <c r="T660">
        <v>1257</v>
      </c>
      <c r="U660">
        <v>7122217</v>
      </c>
      <c r="V660">
        <f t="shared" si="4"/>
        <v>1886.68</v>
      </c>
    </row>
    <row r="661" spans="16:22" ht="12.75">
      <c r="P661">
        <v>6</v>
      </c>
      <c r="Q661">
        <v>6</v>
      </c>
      <c r="R661">
        <v>956</v>
      </c>
      <c r="S661">
        <v>955</v>
      </c>
      <c r="T661">
        <v>959</v>
      </c>
      <c r="U661">
        <v>4871441</v>
      </c>
      <c r="V661">
        <f t="shared" si="4"/>
        <v>1697.3662020905924</v>
      </c>
    </row>
    <row r="662" spans="16:22" ht="12.75">
      <c r="P662">
        <v>7</v>
      </c>
      <c r="Q662">
        <v>7</v>
      </c>
      <c r="R662">
        <v>2456</v>
      </c>
      <c r="S662">
        <v>2469</v>
      </c>
      <c r="T662">
        <v>2453</v>
      </c>
      <c r="U662">
        <v>13141755</v>
      </c>
      <c r="V662">
        <f t="shared" si="4"/>
        <v>1781.2083220384927</v>
      </c>
    </row>
    <row r="663" spans="16:22" ht="12.75">
      <c r="P663">
        <v>8</v>
      </c>
      <c r="Q663">
        <v>2</v>
      </c>
      <c r="R663">
        <v>1627</v>
      </c>
      <c r="S663">
        <v>1623</v>
      </c>
      <c r="T663">
        <v>1632</v>
      </c>
      <c r="U663">
        <v>9703593</v>
      </c>
      <c r="V663">
        <f t="shared" si="4"/>
        <v>1987.626587464154</v>
      </c>
    </row>
    <row r="664" spans="16:22" ht="12.75">
      <c r="P664">
        <v>9</v>
      </c>
      <c r="Q664">
        <v>1</v>
      </c>
      <c r="R664">
        <v>1803</v>
      </c>
      <c r="S664">
        <v>1798</v>
      </c>
      <c r="T664">
        <v>1808</v>
      </c>
      <c r="U664">
        <v>10885567</v>
      </c>
      <c r="V664">
        <f t="shared" si="4"/>
        <v>2012.4915880939175</v>
      </c>
    </row>
    <row r="666" ht="12.75">
      <c r="Q666" t="s">
        <v>56</v>
      </c>
    </row>
    <row r="668" spans="17:22" ht="12.75">
      <c r="Q668">
        <f>SUM(Q669:Q673)</f>
        <v>64</v>
      </c>
      <c r="R668">
        <f>SUM(R669:R673)</f>
        <v>90</v>
      </c>
      <c r="S668">
        <f>SUM(S669:S673)</f>
        <v>92</v>
      </c>
      <c r="T668">
        <f>SUM(T669:T673)</f>
        <v>85</v>
      </c>
      <c r="U668">
        <f>SUM(U669:U673)</f>
        <v>1876202</v>
      </c>
      <c r="V668">
        <f>(+U668/(T668+S668+R668))</f>
        <v>7026.973782771535</v>
      </c>
    </row>
    <row r="669" spans="16:22" ht="12.75">
      <c r="P669">
        <v>0</v>
      </c>
      <c r="Q669">
        <v>16</v>
      </c>
      <c r="R669">
        <v>5</v>
      </c>
      <c r="S669">
        <v>4</v>
      </c>
      <c r="T669">
        <v>0</v>
      </c>
      <c r="U669">
        <v>34309</v>
      </c>
      <c r="V669">
        <f>(+U669/(T669+S669+R669))</f>
        <v>3812.1111111111113</v>
      </c>
    </row>
    <row r="670" spans="16:22" ht="12.75">
      <c r="P670">
        <v>1</v>
      </c>
      <c r="Q670">
        <v>43</v>
      </c>
      <c r="R670">
        <v>52</v>
      </c>
      <c r="S670">
        <v>55</v>
      </c>
      <c r="T670">
        <v>53</v>
      </c>
      <c r="U670">
        <v>1511964</v>
      </c>
      <c r="V670">
        <f>(+U670/(T670+S670+R670))</f>
        <v>9449.775</v>
      </c>
    </row>
    <row r="671" spans="16:22" ht="12.75">
      <c r="P671">
        <v>2</v>
      </c>
      <c r="Q671">
        <v>4</v>
      </c>
      <c r="R671">
        <v>23</v>
      </c>
      <c r="S671">
        <v>23</v>
      </c>
      <c r="T671">
        <v>22</v>
      </c>
      <c r="U671">
        <v>170151</v>
      </c>
      <c r="V671">
        <f>(+U671/(T671+S671+R671))</f>
        <v>2502.220588235294</v>
      </c>
    </row>
    <row r="672" spans="16:22" ht="12.75">
      <c r="P672">
        <v>3</v>
      </c>
      <c r="Q672">
        <v>1</v>
      </c>
      <c r="R672">
        <v>10</v>
      </c>
      <c r="S672">
        <v>10</v>
      </c>
      <c r="T672">
        <v>10</v>
      </c>
      <c r="U672">
        <v>159778</v>
      </c>
      <c r="V672">
        <f>(+U672/(T672+S672+R672))</f>
        <v>5325.933333333333</v>
      </c>
    </row>
    <row r="673" ht="12.75">
      <c r="P673">
        <v>4</v>
      </c>
    </row>
    <row r="676" ht="12.75">
      <c r="Q676" t="s">
        <v>57</v>
      </c>
    </row>
    <row r="677" spans="16:22" ht="12.75">
      <c r="P677">
        <v>0</v>
      </c>
      <c r="Q677">
        <f aca="true" t="shared" si="5" ref="Q677:S678">Q669+Q655+Q643</f>
        <v>68</v>
      </c>
      <c r="R677">
        <f t="shared" si="5"/>
        <v>49</v>
      </c>
      <c r="S677">
        <f t="shared" si="5"/>
        <v>24</v>
      </c>
      <c r="T677">
        <f aca="true" t="shared" si="6" ref="T677:T685">T643+T655+T669</f>
        <v>0</v>
      </c>
      <c r="U677">
        <f>U669+U655+U643</f>
        <v>156321</v>
      </c>
      <c r="V677">
        <f aca="true" t="shared" si="7" ref="V677:V688">(+U677/(T677+S677+R677))</f>
        <v>2141.3835616438355</v>
      </c>
    </row>
    <row r="678" spans="16:22" ht="12.75">
      <c r="P678">
        <v>1</v>
      </c>
      <c r="Q678">
        <f t="shared" si="5"/>
        <v>426</v>
      </c>
      <c r="R678">
        <f t="shared" si="5"/>
        <v>839</v>
      </c>
      <c r="S678">
        <f t="shared" si="5"/>
        <v>822</v>
      </c>
      <c r="T678">
        <f t="shared" si="6"/>
        <v>833</v>
      </c>
      <c r="U678">
        <f>U670+U656+U644</f>
        <v>5786675</v>
      </c>
      <c r="V678">
        <f t="shared" si="7"/>
        <v>2320.238572574178</v>
      </c>
    </row>
    <row r="679" spans="16:22" ht="12.75">
      <c r="P679">
        <v>2</v>
      </c>
      <c r="Q679">
        <f aca="true" t="shared" si="8" ref="Q679:S681">Q657+Q645+Q671</f>
        <v>165</v>
      </c>
      <c r="R679">
        <f t="shared" si="8"/>
        <v>1036</v>
      </c>
      <c r="S679">
        <f t="shared" si="8"/>
        <v>1039</v>
      </c>
      <c r="T679">
        <f t="shared" si="6"/>
        <v>1063</v>
      </c>
      <c r="U679">
        <f>U657+U645+U671</f>
        <v>5280082</v>
      </c>
      <c r="V679">
        <f t="shared" si="7"/>
        <v>1682.6265137029955</v>
      </c>
    </row>
    <row r="680" spans="16:22" ht="12.75">
      <c r="P680">
        <v>3</v>
      </c>
      <c r="Q680">
        <f t="shared" si="8"/>
        <v>71</v>
      </c>
      <c r="R680">
        <f t="shared" si="8"/>
        <v>960</v>
      </c>
      <c r="S680">
        <f t="shared" si="8"/>
        <v>939</v>
      </c>
      <c r="T680">
        <f t="shared" si="6"/>
        <v>965</v>
      </c>
      <c r="U680">
        <f>U658+U646+U672</f>
        <v>4317184</v>
      </c>
      <c r="V680">
        <f t="shared" si="7"/>
        <v>1507.3966480446927</v>
      </c>
    </row>
    <row r="681" spans="16:22" ht="12.75">
      <c r="P681">
        <v>4</v>
      </c>
      <c r="Q681">
        <f t="shared" si="8"/>
        <v>48</v>
      </c>
      <c r="R681">
        <f t="shared" si="8"/>
        <v>1379</v>
      </c>
      <c r="S681">
        <f t="shared" si="8"/>
        <v>1392</v>
      </c>
      <c r="T681">
        <f t="shared" si="6"/>
        <v>1387</v>
      </c>
      <c r="U681">
        <f>U659+U647+U673</f>
        <v>7469358</v>
      </c>
      <c r="V681">
        <f t="shared" si="7"/>
        <v>1796.3823953823953</v>
      </c>
    </row>
    <row r="682" spans="16:22" ht="12.75">
      <c r="P682">
        <v>5</v>
      </c>
      <c r="Q682">
        <f aca="true" t="shared" si="9" ref="Q682:S686">Q660+Q648</f>
        <v>17</v>
      </c>
      <c r="R682">
        <f t="shared" si="9"/>
        <v>1245</v>
      </c>
      <c r="S682">
        <f t="shared" si="9"/>
        <v>1273</v>
      </c>
      <c r="T682">
        <f t="shared" si="6"/>
        <v>1257</v>
      </c>
      <c r="U682">
        <f>U660+U648</f>
        <v>7122217</v>
      </c>
      <c r="V682">
        <f t="shared" si="7"/>
        <v>1886.68</v>
      </c>
    </row>
    <row r="683" spans="16:22" ht="12.75">
      <c r="P683">
        <v>6</v>
      </c>
      <c r="Q683">
        <f t="shared" si="9"/>
        <v>6</v>
      </c>
      <c r="R683">
        <f t="shared" si="9"/>
        <v>956</v>
      </c>
      <c r="S683">
        <f t="shared" si="9"/>
        <v>955</v>
      </c>
      <c r="T683">
        <f t="shared" si="6"/>
        <v>959</v>
      </c>
      <c r="U683">
        <f>U661+U649</f>
        <v>4871441</v>
      </c>
      <c r="V683">
        <f t="shared" si="7"/>
        <v>1697.3662020905924</v>
      </c>
    </row>
    <row r="684" spans="4:22" ht="12.75">
      <c r="D684" s="1"/>
      <c r="P684">
        <v>7</v>
      </c>
      <c r="Q684">
        <f t="shared" si="9"/>
        <v>7</v>
      </c>
      <c r="R684">
        <f t="shared" si="9"/>
        <v>2456</v>
      </c>
      <c r="S684">
        <f t="shared" si="9"/>
        <v>2469</v>
      </c>
      <c r="T684">
        <f t="shared" si="6"/>
        <v>2453</v>
      </c>
      <c r="U684">
        <f>U662+U650</f>
        <v>13141755</v>
      </c>
      <c r="V684">
        <f t="shared" si="7"/>
        <v>1781.2083220384927</v>
      </c>
    </row>
    <row r="685" spans="16:22" ht="12.75">
      <c r="P685">
        <v>8</v>
      </c>
      <c r="Q685">
        <f t="shared" si="9"/>
        <v>2</v>
      </c>
      <c r="R685">
        <f t="shared" si="9"/>
        <v>1627</v>
      </c>
      <c r="S685">
        <f t="shared" si="9"/>
        <v>1623</v>
      </c>
      <c r="T685">
        <f t="shared" si="6"/>
        <v>1632</v>
      </c>
      <c r="U685">
        <f>U663+U651</f>
        <v>9703593</v>
      </c>
      <c r="V685">
        <f t="shared" si="7"/>
        <v>1987.626587464154</v>
      </c>
    </row>
    <row r="686" spans="16:22" ht="12.75">
      <c r="P686">
        <v>9</v>
      </c>
      <c r="Q686">
        <f t="shared" si="9"/>
        <v>1</v>
      </c>
      <c r="R686">
        <f t="shared" si="9"/>
        <v>1803</v>
      </c>
      <c r="S686">
        <f t="shared" si="9"/>
        <v>1798</v>
      </c>
      <c r="T686">
        <f>T652+T664</f>
        <v>1808</v>
      </c>
      <c r="U686">
        <f>U664+U652</f>
        <v>10885567</v>
      </c>
      <c r="V686">
        <f t="shared" si="7"/>
        <v>2012.4915880939175</v>
      </c>
    </row>
    <row r="687" spans="17:22" ht="12.75">
      <c r="Q687">
        <f>Q686+Q685</f>
        <v>3</v>
      </c>
      <c r="R687">
        <f>R686+R685</f>
        <v>3430</v>
      </c>
      <c r="S687">
        <f>S686+S685</f>
        <v>3421</v>
      </c>
      <c r="T687">
        <f>T686+T685</f>
        <v>3440</v>
      </c>
      <c r="U687">
        <f>U686+U685</f>
        <v>20589160</v>
      </c>
      <c r="V687">
        <f t="shared" si="7"/>
        <v>2000.6957535710815</v>
      </c>
    </row>
    <row r="688" spans="17:22" ht="12.75">
      <c r="Q688">
        <f>SUM(Q677:Q686)</f>
        <v>811</v>
      </c>
      <c r="R688">
        <f>SUM(R677:R686)</f>
        <v>12350</v>
      </c>
      <c r="S688">
        <f>SUM(S677:S686)</f>
        <v>12334</v>
      </c>
      <c r="T688">
        <f>SUM(T677:T686)</f>
        <v>12357</v>
      </c>
      <c r="U688">
        <f>SUM(U677:U686)</f>
        <v>68734193</v>
      </c>
      <c r="V688">
        <f t="shared" si="7"/>
        <v>1855.6246591614697</v>
      </c>
    </row>
    <row r="695" spans="1:10" ht="12.75">
      <c r="A695" s="1"/>
      <c r="B695" s="1"/>
      <c r="C695" s="1"/>
      <c r="D695" s="1"/>
      <c r="E695" s="2"/>
      <c r="F695" s="1"/>
      <c r="G695" s="1"/>
      <c r="H695" s="1"/>
      <c r="I695" s="1"/>
      <c r="J695" s="1"/>
    </row>
    <row r="716" ht="12.75">
      <c r="F716" s="1"/>
    </row>
    <row r="717" spans="1:11" ht="12.75">
      <c r="A717" s="1"/>
      <c r="B717" s="1"/>
      <c r="C717" s="1"/>
      <c r="D717" s="1"/>
      <c r="E717" s="2"/>
      <c r="G717" s="1"/>
      <c r="H717" s="1"/>
      <c r="I717" s="1"/>
      <c r="J717" s="1"/>
      <c r="K717" s="2"/>
    </row>
    <row r="735" ht="12.75">
      <c r="D735" s="1"/>
    </row>
    <row r="746" spans="1:10" ht="12.75">
      <c r="A746" s="1"/>
      <c r="B746" s="1"/>
      <c r="C746" s="1"/>
      <c r="D746" s="1"/>
      <c r="E746" s="2"/>
      <c r="F746" s="1"/>
      <c r="G746" s="1"/>
      <c r="H746" s="1"/>
      <c r="I746" s="1"/>
      <c r="J746" s="1"/>
    </row>
    <row r="767" ht="12.75">
      <c r="F767" s="1"/>
    </row>
    <row r="768" spans="1:11" ht="12.75">
      <c r="A768" s="1"/>
      <c r="B768" s="1"/>
      <c r="C768" s="1"/>
      <c r="D768" s="1"/>
      <c r="E768" s="2"/>
      <c r="G768" s="1"/>
      <c r="H768" s="1"/>
      <c r="I768" s="1"/>
      <c r="J768" s="1"/>
      <c r="K768" s="2"/>
    </row>
  </sheetData>
  <mergeCells count="1">
    <mergeCell ref="J335:R335"/>
  </mergeCells>
  <printOptions/>
  <pageMargins left="0.75" right="0.75" top="0.55" bottom="0.49" header="0.5" footer="0.5"/>
  <pageSetup fitToWidth="7" orientation="landscape" scale="80" r:id="rId1"/>
  <rowBreaks count="6" manualBreakCount="6">
    <brk id="46" max="255" man="1"/>
    <brk id="88" max="255" man="1"/>
    <brk id="137" max="255" man="1"/>
    <brk id="186" max="255" man="1"/>
    <brk id="235" max="255" man="1"/>
    <brk id="2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2009-08-31T21:32:49Z</cp:lastPrinted>
  <dcterms:created xsi:type="dcterms:W3CDTF">2002-12-20T22:52:14Z</dcterms:created>
  <dcterms:modified xsi:type="dcterms:W3CDTF">2009-08-31T21:33:10Z</dcterms:modified>
  <cp:category/>
  <cp:version/>
  <cp:contentType/>
  <cp:contentStatus/>
</cp:coreProperties>
</file>