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30" yWindow="1155" windowWidth="15330" windowHeight="4320"/>
  </bookViews>
  <sheets>
    <sheet name="RURALCITIES" sheetId="4128" r:id="rId1"/>
  </sheets>
  <definedNames>
    <definedName name="_xlnm.Print_Area" localSheetId="0">RURALCITIES!$A$1:$M$344</definedName>
  </definedNames>
  <calcPr calcId="145621"/>
</workbook>
</file>

<file path=xl/calcChain.xml><?xml version="1.0" encoding="utf-8"?>
<calcChain xmlns="http://schemas.openxmlformats.org/spreadsheetml/2006/main">
  <c r="G317" i="4128" l="1"/>
  <c r="L211" i="4128"/>
  <c r="M341" i="4128"/>
  <c r="L341" i="4128"/>
  <c r="K341" i="4128"/>
  <c r="J341" i="4128"/>
  <c r="I341" i="4128"/>
  <c r="H341" i="4128"/>
  <c r="F341" i="4128"/>
  <c r="C341" i="4128"/>
  <c r="M335" i="4128"/>
  <c r="L335" i="4128"/>
  <c r="K335" i="4128"/>
  <c r="J335" i="4128"/>
  <c r="I335" i="4128"/>
  <c r="H335" i="4128"/>
  <c r="G335" i="4128"/>
  <c r="F335" i="4128"/>
  <c r="E335" i="4128"/>
  <c r="D335" i="4128"/>
  <c r="C335" i="4128"/>
  <c r="M329" i="4128"/>
  <c r="L329" i="4128"/>
  <c r="K329" i="4128"/>
  <c r="J329" i="4128"/>
  <c r="I329" i="4128"/>
  <c r="F329" i="4128"/>
  <c r="E329" i="4128"/>
  <c r="D329" i="4128"/>
  <c r="M323" i="4128"/>
  <c r="L323" i="4128"/>
  <c r="K323" i="4128"/>
  <c r="J323" i="4128"/>
  <c r="I323" i="4128"/>
  <c r="H323" i="4128"/>
  <c r="G323" i="4128"/>
  <c r="F323" i="4128"/>
  <c r="E323" i="4128"/>
  <c r="D323" i="4128"/>
  <c r="M317" i="4128"/>
  <c r="L317" i="4128"/>
  <c r="K317" i="4128"/>
  <c r="J317" i="4128"/>
  <c r="I317" i="4128"/>
  <c r="H317" i="4128"/>
  <c r="F317" i="4128"/>
  <c r="D317" i="4128"/>
  <c r="M311" i="4128"/>
  <c r="K311" i="4128"/>
  <c r="J311" i="4128"/>
  <c r="I311" i="4128"/>
  <c r="H311" i="4128"/>
  <c r="F311" i="4128"/>
  <c r="D311" i="4128"/>
  <c r="M305" i="4128"/>
  <c r="L305" i="4128"/>
  <c r="K305" i="4128"/>
  <c r="J305" i="4128"/>
  <c r="I305" i="4128"/>
  <c r="H305" i="4128"/>
  <c r="F305" i="4128"/>
  <c r="D305" i="4128"/>
  <c r="M282" i="4128"/>
  <c r="L282" i="4128"/>
  <c r="K282" i="4128"/>
  <c r="J282" i="4128"/>
  <c r="I282" i="4128"/>
  <c r="H282" i="4128"/>
  <c r="G282" i="4128"/>
  <c r="F282" i="4128"/>
  <c r="E282" i="4128"/>
  <c r="D282" i="4128"/>
  <c r="C282" i="4128"/>
  <c r="M276" i="4128"/>
  <c r="L276" i="4128"/>
  <c r="K276" i="4128"/>
  <c r="J276" i="4128"/>
  <c r="I276" i="4128"/>
  <c r="H276" i="4128"/>
  <c r="G276" i="4128"/>
  <c r="F276" i="4128"/>
  <c r="E276" i="4128"/>
  <c r="D276" i="4128"/>
  <c r="C276" i="4128"/>
  <c r="M270" i="4128"/>
  <c r="L270" i="4128"/>
  <c r="K270" i="4128"/>
  <c r="J270" i="4128"/>
  <c r="I270" i="4128"/>
  <c r="H270" i="4128"/>
  <c r="G270" i="4128"/>
  <c r="F270" i="4128"/>
  <c r="E270" i="4128"/>
  <c r="D270" i="4128"/>
  <c r="C270" i="4128"/>
  <c r="M264" i="4128"/>
  <c r="L264" i="4128"/>
  <c r="K264" i="4128"/>
  <c r="J264" i="4128"/>
  <c r="I264" i="4128"/>
  <c r="H264" i="4128"/>
  <c r="F264" i="4128"/>
  <c r="E264" i="4128"/>
  <c r="D264" i="4128"/>
  <c r="M258" i="4128"/>
  <c r="L258" i="4128"/>
  <c r="K258" i="4128"/>
  <c r="J258" i="4128"/>
  <c r="I258" i="4128"/>
  <c r="H258" i="4128"/>
  <c r="G258" i="4128"/>
  <c r="F258" i="4128"/>
  <c r="D258" i="4128"/>
  <c r="M252" i="4128"/>
  <c r="K252" i="4128"/>
  <c r="J252" i="4128"/>
  <c r="I252" i="4128"/>
  <c r="H252" i="4128"/>
  <c r="F252" i="4128"/>
  <c r="D252" i="4128"/>
  <c r="M229" i="4128"/>
  <c r="L229" i="4128"/>
  <c r="K229" i="4128"/>
  <c r="J229" i="4128"/>
  <c r="I229" i="4128"/>
  <c r="H229" i="4128"/>
  <c r="F229" i="4128"/>
  <c r="E229" i="4128"/>
  <c r="D229" i="4128"/>
  <c r="M223" i="4128"/>
  <c r="K223" i="4128"/>
  <c r="J223" i="4128"/>
  <c r="I223" i="4128"/>
  <c r="H223" i="4128"/>
  <c r="F223" i="4128"/>
  <c r="E223" i="4128"/>
  <c r="D223" i="4128"/>
  <c r="M217" i="4128"/>
  <c r="K217" i="4128"/>
  <c r="J217" i="4128"/>
  <c r="I217" i="4128"/>
  <c r="H217" i="4128"/>
  <c r="F217" i="4128"/>
  <c r="E217" i="4128"/>
  <c r="D217" i="4128"/>
  <c r="M211" i="4128"/>
  <c r="K211" i="4128"/>
  <c r="J211" i="4128"/>
  <c r="H211" i="4128"/>
  <c r="F211" i="4128"/>
  <c r="E211" i="4128"/>
  <c r="D211" i="4128"/>
  <c r="C211" i="4128"/>
  <c r="M205" i="4128"/>
  <c r="L205" i="4128"/>
  <c r="K205" i="4128"/>
  <c r="J205" i="4128"/>
  <c r="I205" i="4128"/>
  <c r="H205" i="4128"/>
  <c r="G205" i="4128"/>
  <c r="F205" i="4128"/>
  <c r="E205" i="4128"/>
  <c r="D205" i="4128"/>
  <c r="C205" i="4128"/>
  <c r="M198" i="4128"/>
  <c r="M197" i="4128"/>
  <c r="M196" i="4128"/>
  <c r="H198" i="4128"/>
  <c r="H199" i="4128" s="1"/>
  <c r="H197" i="4128"/>
  <c r="F198" i="4128"/>
  <c r="F197" i="4128"/>
  <c r="F196" i="4128"/>
  <c r="E198" i="4128"/>
  <c r="E199" i="4128" s="1"/>
  <c r="D198" i="4128"/>
  <c r="D197" i="4128"/>
  <c r="D199" i="4128" s="1"/>
  <c r="D196" i="4128"/>
  <c r="K199" i="4128"/>
  <c r="I199" i="4128"/>
  <c r="F199" i="4128"/>
  <c r="C199" i="4128"/>
  <c r="M193" i="4128"/>
  <c r="K193" i="4128"/>
  <c r="J193" i="4128"/>
  <c r="I193" i="4128"/>
  <c r="H193" i="4128"/>
  <c r="F193" i="4128"/>
  <c r="E193" i="4128"/>
  <c r="D193" i="4128"/>
  <c r="M175" i="4128"/>
  <c r="L175" i="4128"/>
  <c r="K175" i="4128"/>
  <c r="J175" i="4128"/>
  <c r="I175" i="4128"/>
  <c r="H175" i="4128"/>
  <c r="G175" i="4128"/>
  <c r="F175" i="4128"/>
  <c r="D175" i="4128"/>
  <c r="M169" i="4128"/>
  <c r="J169" i="4128"/>
  <c r="F169" i="4128"/>
  <c r="D169" i="4128"/>
  <c r="M163" i="4128"/>
  <c r="L163" i="4128"/>
  <c r="K163" i="4128"/>
  <c r="J163" i="4128"/>
  <c r="I163" i="4128"/>
  <c r="H163" i="4128"/>
  <c r="F163" i="4128"/>
  <c r="E163" i="4128"/>
  <c r="D163" i="4128"/>
  <c r="M157" i="4128"/>
  <c r="K157" i="4128"/>
  <c r="J157" i="4128"/>
  <c r="I157" i="4128"/>
  <c r="H157" i="4128"/>
  <c r="F157" i="4128"/>
  <c r="E157" i="4128"/>
  <c r="D157" i="4128"/>
  <c r="M151" i="4128"/>
  <c r="L151" i="4128"/>
  <c r="J151" i="4128"/>
  <c r="I151" i="4128"/>
  <c r="H151" i="4128"/>
  <c r="F151" i="4128"/>
  <c r="C151" i="4128"/>
  <c r="M145" i="4128"/>
  <c r="L145" i="4128"/>
  <c r="K145" i="4128"/>
  <c r="J145" i="4128"/>
  <c r="F145" i="4128"/>
  <c r="D145" i="4128"/>
  <c r="M139" i="4128"/>
  <c r="L139" i="4128"/>
  <c r="K139" i="4128"/>
  <c r="J139" i="4128"/>
  <c r="I139" i="4128"/>
  <c r="H139" i="4128"/>
  <c r="G139" i="4128"/>
  <c r="F139" i="4128"/>
  <c r="E139" i="4128"/>
  <c r="D139" i="4128"/>
  <c r="M133" i="4128"/>
  <c r="L133" i="4128"/>
  <c r="K133" i="4128"/>
  <c r="J133" i="4128"/>
  <c r="H133" i="4128"/>
  <c r="F133" i="4128"/>
  <c r="E133" i="4128"/>
  <c r="D133" i="4128"/>
  <c r="M115" i="4128"/>
  <c r="K115" i="4128"/>
  <c r="F115" i="4128"/>
  <c r="M109" i="4128"/>
  <c r="L109" i="4128"/>
  <c r="K109" i="4128"/>
  <c r="J109" i="4128"/>
  <c r="I109" i="4128"/>
  <c r="F109" i="4128"/>
  <c r="D109" i="4128"/>
  <c r="M102" i="4128"/>
  <c r="M101" i="4128"/>
  <c r="M100" i="4128"/>
  <c r="I102" i="4128"/>
  <c r="I101" i="4128"/>
  <c r="I100" i="4128"/>
  <c r="F102" i="4128"/>
  <c r="F101" i="4128"/>
  <c r="F100" i="4128"/>
  <c r="M199" i="4128" l="1"/>
  <c r="D102" i="4128"/>
  <c r="D101" i="4128"/>
  <c r="D100" i="4128"/>
  <c r="M103" i="4128"/>
  <c r="K103" i="4128"/>
  <c r="I103" i="4128"/>
  <c r="H103" i="4128"/>
  <c r="F103" i="4128"/>
  <c r="D103" i="4128"/>
  <c r="M97" i="4128"/>
  <c r="F97" i="4128"/>
  <c r="D97" i="4128"/>
  <c r="M91" i="4128"/>
  <c r="L91" i="4128"/>
  <c r="K91" i="4128"/>
  <c r="J91" i="4128"/>
  <c r="I91" i="4128"/>
  <c r="H91" i="4128"/>
  <c r="F91" i="4128"/>
  <c r="E91" i="4128"/>
  <c r="D91" i="4128"/>
  <c r="M85" i="4128"/>
  <c r="K85" i="4128"/>
  <c r="J85" i="4128"/>
  <c r="F85" i="4128"/>
  <c r="D85" i="4128"/>
  <c r="M79" i="4128"/>
  <c r="K79" i="4128"/>
  <c r="J79" i="4128"/>
  <c r="I79" i="4128"/>
  <c r="F79" i="4128"/>
  <c r="D79" i="4128"/>
  <c r="M73" i="4128"/>
  <c r="K73" i="4128"/>
  <c r="J73" i="4128"/>
  <c r="I73" i="4128"/>
  <c r="H73" i="4128"/>
  <c r="F73" i="4128"/>
  <c r="E73" i="4128"/>
  <c r="D73" i="4128"/>
  <c r="M56" i="4128"/>
  <c r="L56" i="4128"/>
  <c r="K56" i="4128"/>
  <c r="J56" i="4128"/>
  <c r="I56" i="4128"/>
  <c r="H56" i="4128"/>
  <c r="F56" i="4128"/>
  <c r="E56" i="4128"/>
  <c r="D56" i="4128"/>
  <c r="C56" i="4128"/>
  <c r="M50" i="4128"/>
  <c r="L50" i="4128"/>
  <c r="K50" i="4128"/>
  <c r="J50" i="4128"/>
  <c r="I50" i="4128"/>
  <c r="H50" i="4128"/>
  <c r="G50" i="4128"/>
  <c r="F50" i="4128"/>
  <c r="E50" i="4128"/>
  <c r="D50" i="4128"/>
  <c r="M44" i="4128"/>
  <c r="L44" i="4128"/>
  <c r="K44" i="4128"/>
  <c r="J44" i="4128"/>
  <c r="I44" i="4128"/>
  <c r="H44" i="4128"/>
  <c r="F44" i="4128"/>
  <c r="D44" i="4128"/>
  <c r="M38" i="4128"/>
  <c r="L38" i="4128"/>
  <c r="K38" i="4128"/>
  <c r="J38" i="4128"/>
  <c r="I38" i="4128"/>
  <c r="H38" i="4128"/>
  <c r="G38" i="4128"/>
  <c r="F38" i="4128"/>
  <c r="E38" i="4128"/>
  <c r="D38" i="4128"/>
  <c r="C38" i="4128"/>
  <c r="M32" i="4128"/>
  <c r="K32" i="4128"/>
  <c r="J32" i="4128"/>
  <c r="I32" i="4128"/>
  <c r="H32" i="4128"/>
  <c r="F32" i="4128"/>
  <c r="D32" i="4128"/>
  <c r="M26" i="4128"/>
  <c r="L26" i="4128"/>
  <c r="K26" i="4128"/>
  <c r="J26" i="4128"/>
  <c r="I26" i="4128"/>
  <c r="H26" i="4128"/>
  <c r="G26" i="4128"/>
  <c r="F26" i="4128"/>
  <c r="E26" i="4128"/>
  <c r="D26" i="4128"/>
  <c r="M20" i="4128"/>
  <c r="L20" i="4128"/>
  <c r="K20" i="4128"/>
  <c r="J20" i="4128"/>
  <c r="I20" i="4128"/>
  <c r="H20" i="4128"/>
  <c r="F20" i="4128"/>
  <c r="D20" i="4128"/>
  <c r="M14" i="4128"/>
  <c r="L14" i="4128"/>
  <c r="K14" i="4128"/>
  <c r="J14" i="4128"/>
  <c r="I14" i="4128"/>
  <c r="H14" i="4128"/>
  <c r="F14" i="4128"/>
  <c r="E14" i="4128"/>
  <c r="D14" i="4128"/>
</calcChain>
</file>

<file path=xl/sharedStrings.xml><?xml version="1.0" encoding="utf-8"?>
<sst xmlns="http://schemas.openxmlformats.org/spreadsheetml/2006/main" count="662" uniqueCount="77">
  <si>
    <t/>
  </si>
  <si>
    <t>BRIGHAM CITY</t>
  </si>
  <si>
    <t>CASTLE DALE</t>
  </si>
  <si>
    <t>CEDAR CITY</t>
  </si>
  <si>
    <t>COALVILLE</t>
  </si>
  <si>
    <t>DUCHESNE</t>
  </si>
  <si>
    <t>EPHRAIM</t>
  </si>
  <si>
    <t>ESCALANTE</t>
  </si>
  <si>
    <t xml:space="preserve">  Avg. No. of Firms</t>
  </si>
  <si>
    <t>FILLMORE</t>
  </si>
  <si>
    <t xml:space="preserve">  Avg. Employment</t>
  </si>
  <si>
    <t xml:space="preserve">  Total Wages  ($)</t>
  </si>
  <si>
    <t>GRANTSVILLE</t>
  </si>
  <si>
    <t xml:space="preserve">  Avg. Monthly Wage ($)</t>
  </si>
  <si>
    <t>GREEN RIVER</t>
  </si>
  <si>
    <t>GUNNISON</t>
  </si>
  <si>
    <t>HEBER CITY</t>
  </si>
  <si>
    <t>D</t>
  </si>
  <si>
    <t>HELPER</t>
  </si>
  <si>
    <t>HUNTINGTON</t>
  </si>
  <si>
    <t>KAMAS</t>
  </si>
  <si>
    <t>KANAB</t>
  </si>
  <si>
    <t>LOA</t>
  </si>
  <si>
    <t>MANTI</t>
  </si>
  <si>
    <t>MOAB</t>
  </si>
  <si>
    <t>NEPHI</t>
  </si>
  <si>
    <t>PANGUITCH</t>
  </si>
  <si>
    <t>PARK CITY</t>
  </si>
  <si>
    <t xml:space="preserve"> </t>
  </si>
  <si>
    <t>PAROWAN</t>
  </si>
  <si>
    <t>PRICE</t>
  </si>
  <si>
    <t>RICHFIELD</t>
  </si>
  <si>
    <t>ROOSEVELT</t>
  </si>
  <si>
    <t>TREMONTON</t>
  </si>
  <si>
    <t>VERNAL</t>
  </si>
  <si>
    <t>WENDOVER</t>
  </si>
  <si>
    <t>Government</t>
  </si>
  <si>
    <t xml:space="preserve">          </t>
  </si>
  <si>
    <t>MONTICELLO</t>
  </si>
  <si>
    <t>MT. PLEASANT</t>
  </si>
  <si>
    <t>Trade,</t>
  </si>
  <si>
    <t>&amp; Utilities</t>
  </si>
  <si>
    <t>Information</t>
  </si>
  <si>
    <t>Activities</t>
  </si>
  <si>
    <t>Financial</t>
  </si>
  <si>
    <t>Professional &amp;</t>
  </si>
  <si>
    <t>Business Svcs</t>
  </si>
  <si>
    <t>Education &amp;</t>
  </si>
  <si>
    <t>Health Svcs</t>
  </si>
  <si>
    <t>Leisure &amp;</t>
  </si>
  <si>
    <t>Hospitaltiy</t>
  </si>
  <si>
    <t>Other Services</t>
  </si>
  <si>
    <t>MILFORD &amp; MINERSVILLE</t>
  </si>
  <si>
    <t>GARDEN CITY &amp; LAKETOWN</t>
  </si>
  <si>
    <t>FAIRVIEW</t>
  </si>
  <si>
    <t>MIDWAY</t>
  </si>
  <si>
    <t>D/  Not shown to avoid disclosure of individual firm data, therefore, will not add to City or County total.</t>
  </si>
  <si>
    <t>Total</t>
  </si>
  <si>
    <t>City</t>
  </si>
  <si>
    <t>Transp.</t>
  </si>
  <si>
    <t>FORT DUCHESNE</t>
  </si>
  <si>
    <t>STANSBURY PARK</t>
  </si>
  <si>
    <t>DELTA</t>
  </si>
  <si>
    <t>MORGAN</t>
  </si>
  <si>
    <t>TOOELE</t>
  </si>
  <si>
    <t>Mining</t>
  </si>
  <si>
    <t>Construction</t>
  </si>
  <si>
    <t>Manufacturing</t>
  </si>
  <si>
    <t>BEAVER</t>
  </si>
  <si>
    <t>BLANDING</t>
  </si>
  <si>
    <t>SALINA</t>
  </si>
  <si>
    <t>SUMMIT PARK</t>
  </si>
  <si>
    <t xml:space="preserve">TABLE 18. NONAGRICULTURAL EMPLOYMENT AND WAGES IN UTAH BY </t>
  </si>
  <si>
    <t>COMMUNITY, SELECTED RURAL CITIES, 2014</t>
  </si>
  <si>
    <t>Source:  Utah Department of Workforce Services, Workforce Research &amp; Analysis, Annual Report of Labor Market Information, 2014</t>
  </si>
  <si>
    <t>COMMUNITY, SELECTED RURAL CITIES, 2014 (cont.)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</si>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</sst>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.5"/>
      <name val="Arial"/>
      <family val="2"/>
    </font>
    <font>
      <b/>
      <sz val="10.5"/>
      <color rgb="FF000000"/>
      <name val="Arial"/>
      <family val="2"/>
    </font>
    <font>
      <sz val="8"/>
      <color theme="0"/>
      <name val="Arial"/>
      <family val="2"/>
    </font>
    <font>
      <b/>
      <sz val="10.5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0" fontId="1" fillId="0" borderId="0"/>
    <xf numFmtId="0" fontId="1" fillId="0" borderId="0">
      <alignment vertical="top"/>
    </xf>
  </cellStyleXfs>
  <cellXfs count="74">
    <xf numFmtId="3" fontId="0" fillId="0" borderId="0" xfId="0" applyNumberFormat="1" applyAlignment="1"/>
    <xf numFmtId="3" fontId="2" fillId="0" borderId="0" xfId="0" applyNumberFormat="1" applyFont="1" applyAlignmen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>
      <alignment vertical="top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/>
    <xf numFmtId="3" fontId="2" fillId="0" borderId="1" xfId="0" applyNumberFormat="1" applyFont="1" applyBorder="1" applyAlignment="1">
      <alignment horizontal="right"/>
    </xf>
    <xf numFmtId="3" fontId="0" fillId="0" borderId="1" xfId="0" applyNumberFormat="1" applyBorder="1" applyAlignment="1"/>
    <xf numFmtId="3" fontId="4" fillId="0" borderId="0" xfId="0" applyNumberFormat="1" applyFont="1" applyAlignment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/>
    <xf numFmtId="3" fontId="4" fillId="0" borderId="0" xfId="1" applyNumberFormat="1" applyFont="1" applyAlignment="1">
      <alignment horizontal="right"/>
    </xf>
    <xf numFmtId="3" fontId="4" fillId="0" borderId="0" xfId="0" applyNumberFormat="1" applyFont="1" applyAlignment="1">
      <alignment horizontal="right" vertical="top"/>
    </xf>
    <xf numFmtId="3" fontId="2" fillId="0" borderId="2" xfId="0" applyNumberFormat="1" applyFont="1" applyBorder="1" applyAlignment="1"/>
    <xf numFmtId="3" fontId="0" fillId="0" borderId="2" xfId="0" applyNumberFormat="1" applyBorder="1" applyAlignmen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/>
    <xf numFmtId="3" fontId="1" fillId="0" borderId="0" xfId="2" applyNumberFormat="1" applyFont="1" applyAlignment="1">
      <alignment horizontal="right"/>
    </xf>
    <xf numFmtId="3" fontId="1" fillId="0" borderId="0" xfId="0" applyNumberFormat="1" applyFont="1" applyAlignment="1"/>
    <xf numFmtId="3" fontId="1" fillId="0" borderId="0" xfId="2" applyNumberFormat="1" applyFont="1" applyAlignment="1">
      <alignment horizontal="right"/>
    </xf>
    <xf numFmtId="3" fontId="1" fillId="0" borderId="0" xfId="1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0" fontId="1" fillId="0" borderId="0" xfId="2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0" fontId="1" fillId="0" borderId="0" xfId="2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 vertical="top"/>
    </xf>
    <xf numFmtId="3" fontId="2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3" fontId="9" fillId="2" borderId="0" xfId="0" applyNumberFormat="1" applyFont="1" applyFill="1" applyAlignment="1"/>
    <xf numFmtId="3" fontId="10" fillId="2" borderId="0" xfId="0" applyNumberFormat="1" applyFont="1" applyFill="1" applyAlignment="1">
      <alignment horizontal="center" vertical="center"/>
    </xf>
    <xf numFmtId="3" fontId="2" fillId="3" borderId="0" xfId="0" applyNumberFormat="1" applyFont="1" applyFill="1" applyAlignment="1"/>
    <xf numFmtId="3" fontId="2" fillId="3" borderId="0" xfId="0" applyNumberFormat="1" applyFont="1" applyFill="1" applyAlignment="1">
      <alignment horizontal="center"/>
    </xf>
    <xf numFmtId="3" fontId="4" fillId="3" borderId="0" xfId="0" applyNumberFormat="1" applyFont="1" applyFill="1" applyAlignment="1"/>
    <xf numFmtId="3" fontId="4" fillId="3" borderId="0" xfId="0" applyNumberFormat="1" applyFont="1" applyFill="1" applyAlignment="1">
      <alignment horizontal="center"/>
    </xf>
    <xf numFmtId="3" fontId="5" fillId="3" borderId="0" xfId="0" applyNumberFormat="1" applyFont="1" applyFill="1" applyAlignment="1"/>
    <xf numFmtId="3" fontId="5" fillId="3" borderId="0" xfId="0" applyNumberFormat="1" applyFont="1" applyFill="1" applyAlignment="1">
      <alignment horizontal="right"/>
    </xf>
    <xf numFmtId="3" fontId="5" fillId="4" borderId="0" xfId="0" applyNumberFormat="1" applyFont="1" applyFill="1" applyAlignment="1"/>
    <xf numFmtId="3" fontId="5" fillId="4" borderId="0" xfId="0" applyNumberFormat="1" applyFont="1" applyFill="1" applyAlignment="1">
      <alignment horizontal="right"/>
    </xf>
    <xf numFmtId="3" fontId="5" fillId="4" borderId="1" xfId="0" applyNumberFormat="1" applyFont="1" applyFill="1" applyBorder="1" applyAlignment="1"/>
    <xf numFmtId="3" fontId="5" fillId="4" borderId="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right"/>
    </xf>
    <xf numFmtId="3" fontId="5" fillId="5" borderId="0" xfId="0" applyNumberFormat="1" applyFont="1" applyFill="1" applyAlignment="1"/>
    <xf numFmtId="3" fontId="5" fillId="5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left"/>
    </xf>
    <xf numFmtId="3" fontId="9" fillId="2" borderId="0" xfId="0" applyNumberFormat="1" applyFont="1" applyFill="1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2"/>
    <cellStyle name="Normal_RURALCITIES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1227"/>
  <sheetViews>
    <sheetView tabSelected="1" zoomScaleNormal="100" zoomScaleSheetLayoutView="100" workbookViewId="0">
      <selection sqref="A1:M1"/>
    </sheetView>
  </sheetViews>
  <sheetFormatPr defaultRowHeight="12.75" x14ac:dyDescent="0.2"/>
  <cols>
    <col min="1" max="1" width="26.85546875" bestFit="1" customWidth="1"/>
    <col min="2" max="3" width="11.140625" bestFit="1" customWidth="1"/>
    <col min="4" max="4" width="12.28515625" bestFit="1" customWidth="1"/>
    <col min="5" max="5" width="14.140625" bestFit="1" customWidth="1"/>
    <col min="6" max="6" width="10.140625" bestFit="1" customWidth="1"/>
    <col min="7" max="7" width="11.42578125" bestFit="1" customWidth="1"/>
    <col min="8" max="8" width="10.140625" bestFit="1" customWidth="1"/>
    <col min="9" max="9" width="14.140625" bestFit="1" customWidth="1"/>
    <col min="10" max="10" width="11.85546875" bestFit="1" customWidth="1"/>
    <col min="11" max="11" width="11.140625" bestFit="1" customWidth="1"/>
    <col min="12" max="12" width="14.42578125" bestFit="1" customWidth="1"/>
    <col min="13" max="13" width="12.140625" bestFit="1" customWidth="1"/>
    <col min="14" max="14" width="9.5703125" customWidth="1"/>
    <col min="15" max="15" width="18.7109375" customWidth="1"/>
    <col min="16" max="16" width="11.140625" customWidth="1"/>
    <col min="17" max="17" width="10.85546875" customWidth="1"/>
    <col min="18" max="18" width="11.5703125" customWidth="1"/>
    <col min="19" max="19" width="11.42578125" customWidth="1"/>
    <col min="20" max="20" width="11.28515625" customWidth="1"/>
    <col min="21" max="21" width="10.7109375" customWidth="1"/>
    <col min="22" max="22" width="10.140625" customWidth="1"/>
    <col min="23" max="23" width="11.7109375" customWidth="1"/>
    <col min="24" max="24" width="9.7109375" bestFit="1" customWidth="1"/>
    <col min="25" max="25" width="10.5703125" customWidth="1"/>
    <col min="26" max="26" width="10.42578125" customWidth="1"/>
    <col min="27" max="27" width="11.7109375" bestFit="1" customWidth="1"/>
    <col min="28" max="28" width="16.5703125" customWidth="1"/>
    <col min="29" max="29" width="9.5703125" customWidth="1"/>
    <col min="30" max="30" width="3.5703125" customWidth="1"/>
    <col min="31" max="31" width="7.85546875" customWidth="1"/>
    <col min="32" max="32" width="9.85546875" customWidth="1"/>
    <col min="33" max="33" width="11.42578125" customWidth="1"/>
    <col min="34" max="34" width="10.5703125" customWidth="1"/>
    <col min="35" max="35" width="9" customWidth="1"/>
    <col min="36" max="36" width="8.5703125" customWidth="1"/>
    <col min="37" max="37" width="10.7109375" customWidth="1"/>
    <col min="38" max="38" width="9.42578125" customWidth="1"/>
    <col min="39" max="39" width="8.140625" customWidth="1"/>
    <col min="40" max="40" width="7.28515625" customWidth="1"/>
    <col min="41" max="41" width="11.7109375" bestFit="1" customWidth="1"/>
    <col min="42" max="42" width="16.5703125" customWidth="1"/>
    <col min="43" max="43" width="10.85546875" customWidth="1"/>
    <col min="44" max="44" width="3" customWidth="1"/>
    <col min="45" max="45" width="7.85546875" customWidth="1"/>
    <col min="46" max="46" width="9.85546875" customWidth="1"/>
    <col min="47" max="47" width="10.28515625" customWidth="1"/>
    <col min="48" max="48" width="10.7109375" customWidth="1"/>
    <col min="49" max="49" width="9" customWidth="1"/>
    <col min="50" max="50" width="8.7109375" customWidth="1"/>
    <col min="51" max="51" width="10.7109375" customWidth="1"/>
    <col min="52" max="52" width="8.7109375" customWidth="1"/>
    <col min="53" max="53" width="9.42578125" customWidth="1"/>
    <col min="54" max="54" width="11.140625" customWidth="1"/>
    <col min="55" max="55" width="10.42578125" customWidth="1"/>
    <col min="56" max="56" width="17.140625" customWidth="1"/>
    <col min="57" max="57" width="12" customWidth="1"/>
    <col min="58" max="58" width="5" customWidth="1"/>
    <col min="59" max="59" width="7.140625" customWidth="1"/>
    <col min="60" max="60" width="9.85546875" customWidth="1"/>
    <col min="61" max="61" width="11.42578125" customWidth="1"/>
    <col min="62" max="62" width="10.7109375" customWidth="1"/>
    <col min="63" max="63" width="9.42578125" customWidth="1"/>
    <col min="64" max="64" width="8" customWidth="1"/>
    <col min="65" max="65" width="11" customWidth="1"/>
    <col min="66" max="66" width="9.5703125" customWidth="1"/>
    <col min="67" max="67" width="8.85546875" customWidth="1"/>
    <col min="68" max="68" width="11.42578125" bestFit="1" customWidth="1"/>
    <col min="69" max="69" width="9.42578125" bestFit="1" customWidth="1"/>
    <col min="70" max="70" width="17.140625" customWidth="1"/>
    <col min="71" max="71" width="12.140625" customWidth="1"/>
    <col min="72" max="72" width="3.5703125" customWidth="1"/>
    <col min="73" max="73" width="7.7109375" customWidth="1"/>
    <col min="74" max="74" width="9.7109375" customWidth="1"/>
    <col min="75" max="75" width="10.140625" customWidth="1"/>
    <col min="76" max="76" width="10.7109375" customWidth="1"/>
    <col min="77" max="77" width="8.28515625" customWidth="1"/>
    <col min="78" max="78" width="8.42578125" customWidth="1"/>
    <col min="79" max="79" width="10.5703125" customWidth="1"/>
    <col min="80" max="80" width="9.7109375" customWidth="1"/>
    <col min="81" max="81" width="7.7109375" customWidth="1"/>
    <col min="82" max="82" width="11.140625" customWidth="1"/>
    <col min="83" max="83" width="10" customWidth="1"/>
    <col min="84" max="84" width="16.140625" customWidth="1"/>
    <col min="85" max="85" width="13.140625" customWidth="1"/>
    <col min="86" max="86" width="4.42578125" customWidth="1"/>
    <col min="87" max="87" width="7.140625" customWidth="1"/>
    <col min="88" max="88" width="9.7109375" customWidth="1"/>
    <col min="89" max="89" width="10.42578125" customWidth="1"/>
    <col min="90" max="90" width="10.5703125" customWidth="1"/>
    <col min="91" max="91" width="9" customWidth="1"/>
    <col min="92" max="92" width="8.42578125" customWidth="1"/>
    <col min="93" max="93" width="11.28515625" customWidth="1"/>
    <col min="94" max="94" width="9.28515625" customWidth="1"/>
    <col min="95" max="95" width="8.140625" customWidth="1"/>
    <col min="96" max="96" width="8" customWidth="1"/>
    <col min="101" max="101" width="6.7109375" customWidth="1"/>
    <col min="102" max="102" width="5.7109375" customWidth="1"/>
    <col min="103" max="103" width="7.7109375" customWidth="1"/>
    <col min="104" max="104" width="5.28515625" bestFit="1" customWidth="1"/>
    <col min="105" max="105" width="5.7109375" customWidth="1"/>
    <col min="106" max="106" width="6.7109375" customWidth="1"/>
    <col min="107" max="107" width="1.42578125" bestFit="1" customWidth="1"/>
    <col min="108" max="111" width="5.7109375" customWidth="1"/>
    <col min="118" max="118" width="6.7109375" customWidth="1"/>
    <col min="119" max="119" width="5.7109375" customWidth="1"/>
    <col min="120" max="120" width="7.7109375" customWidth="1"/>
    <col min="121" max="122" width="5.7109375" customWidth="1"/>
    <col min="123" max="124" width="6.7109375" customWidth="1"/>
    <col min="125" max="128" width="5.7109375" customWidth="1"/>
    <col min="138" max="138" width="5.7109375" customWidth="1"/>
    <col min="147" max="147" width="5.7109375" customWidth="1"/>
  </cols>
  <sheetData>
    <row r="1" spans="1:97" s="1" customFormat="1" ht="11.25" customHeight="1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97" s="1" customFormat="1" ht="11.25" customHeight="1" x14ac:dyDescent="0.2">
      <c r="A2" s="55"/>
      <c r="B2" s="55"/>
      <c r="C2" s="55"/>
      <c r="D2" s="55"/>
      <c r="E2" s="55"/>
      <c r="F2" s="55"/>
      <c r="G2" s="56" t="s">
        <v>72</v>
      </c>
      <c r="H2" s="55"/>
      <c r="I2" s="55"/>
      <c r="J2" s="55"/>
      <c r="K2" s="55"/>
      <c r="L2" s="55"/>
      <c r="M2" s="55"/>
      <c r="S2" s="54"/>
    </row>
    <row r="3" spans="1:97" s="1" customFormat="1" ht="11.25" customHeight="1" x14ac:dyDescent="0.2">
      <c r="A3" s="55"/>
      <c r="B3" s="55"/>
      <c r="C3" s="55"/>
      <c r="D3" s="55"/>
      <c r="E3" s="55"/>
      <c r="F3" s="55"/>
      <c r="G3" s="56" t="s">
        <v>73</v>
      </c>
      <c r="H3" s="55"/>
      <c r="I3" s="55"/>
      <c r="J3" s="55"/>
      <c r="K3" s="55"/>
      <c r="L3" s="55"/>
      <c r="M3" s="55"/>
      <c r="S3" s="54"/>
    </row>
    <row r="4" spans="1:97" s="1" customFormat="1" ht="11.25" customHeight="1" x14ac:dyDescent="0.2">
      <c r="A4" s="57"/>
      <c r="B4" s="58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AC4" s="2"/>
      <c r="BE4" s="2"/>
      <c r="BS4" s="2"/>
      <c r="CG4" s="2"/>
    </row>
    <row r="5" spans="1:97" s="1" customFormat="1" ht="10.9" customHeight="1" x14ac:dyDescent="0.2">
      <c r="A5" s="59"/>
      <c r="B5" s="60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AC5" s="2"/>
      <c r="BE5" s="2"/>
      <c r="BS5" s="2"/>
      <c r="CG5" s="2"/>
    </row>
    <row r="6" spans="1:97" s="1" customFormat="1" ht="10.9" customHeight="1" x14ac:dyDescent="0.2">
      <c r="A6" s="69"/>
      <c r="B6" s="70"/>
      <c r="C6" s="70"/>
      <c r="D6" s="70"/>
      <c r="E6" s="70"/>
      <c r="F6" s="70" t="s">
        <v>40</v>
      </c>
      <c r="G6" s="70"/>
      <c r="H6" s="70"/>
      <c r="I6" s="70"/>
      <c r="J6" s="70"/>
      <c r="K6" s="70"/>
      <c r="L6" s="70"/>
      <c r="M6" s="70"/>
      <c r="AC6" s="2"/>
      <c r="AQ6" s="2"/>
      <c r="BE6" s="2"/>
      <c r="BS6" s="2"/>
      <c r="CG6" s="2"/>
    </row>
    <row r="7" spans="1:97" s="1" customFormat="1" ht="11.25" customHeight="1" x14ac:dyDescent="0.2">
      <c r="A7" s="63"/>
      <c r="B7" s="64"/>
      <c r="C7" s="64"/>
      <c r="D7" s="64"/>
      <c r="E7" s="64"/>
      <c r="F7" s="64" t="s">
        <v>59</v>
      </c>
      <c r="G7" s="64"/>
      <c r="H7" s="64" t="s">
        <v>44</v>
      </c>
      <c r="I7" s="64" t="s">
        <v>45</v>
      </c>
      <c r="J7" s="64" t="s">
        <v>47</v>
      </c>
      <c r="K7" s="64" t="s">
        <v>49</v>
      </c>
      <c r="L7" s="64"/>
      <c r="M7" s="64"/>
      <c r="N7" s="2"/>
      <c r="AJ7" s="2"/>
      <c r="AL7" s="2"/>
      <c r="AM7" s="2"/>
      <c r="AN7" s="2"/>
      <c r="AX7" s="2"/>
      <c r="AZ7" s="2"/>
      <c r="BA7" s="2"/>
      <c r="BB7" s="2"/>
      <c r="BL7" s="2"/>
      <c r="BN7" s="2"/>
      <c r="BO7" s="2"/>
      <c r="BP7" s="2"/>
      <c r="BQ7" s="2"/>
      <c r="BZ7" s="2"/>
      <c r="CB7" s="2"/>
      <c r="CC7" s="2"/>
      <c r="CD7" s="2"/>
      <c r="CE7" s="2"/>
    </row>
    <row r="8" spans="1:97" s="6" customFormat="1" ht="11.25" customHeight="1" thickBot="1" x14ac:dyDescent="0.25">
      <c r="A8" s="65" t="s">
        <v>58</v>
      </c>
      <c r="B8" s="66" t="s">
        <v>57</v>
      </c>
      <c r="C8" s="66" t="s">
        <v>65</v>
      </c>
      <c r="D8" s="66" t="s">
        <v>66</v>
      </c>
      <c r="E8" s="66" t="s">
        <v>67</v>
      </c>
      <c r="F8" s="66" t="s">
        <v>41</v>
      </c>
      <c r="G8" s="66" t="s">
        <v>42</v>
      </c>
      <c r="H8" s="66" t="s">
        <v>43</v>
      </c>
      <c r="I8" s="66" t="s">
        <v>46</v>
      </c>
      <c r="J8" s="66" t="s">
        <v>48</v>
      </c>
      <c r="K8" s="66" t="s">
        <v>50</v>
      </c>
      <c r="L8" s="66" t="s">
        <v>51</v>
      </c>
      <c r="M8" s="66" t="s">
        <v>36</v>
      </c>
      <c r="N8" s="5"/>
      <c r="AC8" s="5"/>
      <c r="AD8" s="5"/>
      <c r="AE8" s="5"/>
      <c r="AG8" s="5"/>
      <c r="AI8" s="5"/>
      <c r="AJ8" s="5"/>
      <c r="AL8" s="5"/>
      <c r="AM8" s="5"/>
      <c r="AN8" s="5"/>
      <c r="AO8" s="5"/>
      <c r="AQ8" s="5"/>
      <c r="AR8" s="5"/>
      <c r="AS8" s="5"/>
      <c r="AU8" s="5"/>
      <c r="AW8" s="5"/>
      <c r="AX8" s="5"/>
      <c r="AZ8" s="5"/>
      <c r="BA8" s="5"/>
      <c r="BB8" s="5"/>
      <c r="BC8" s="5"/>
      <c r="BE8" s="5"/>
      <c r="BF8" s="5"/>
      <c r="BG8" s="5"/>
      <c r="BI8" s="5"/>
      <c r="BK8" s="5"/>
      <c r="BL8" s="5"/>
      <c r="BN8" s="5"/>
      <c r="BO8" s="5"/>
      <c r="BP8" s="5"/>
      <c r="BQ8" s="5"/>
      <c r="BS8" s="5"/>
      <c r="BT8" s="5"/>
      <c r="BU8" s="5"/>
      <c r="BW8" s="5"/>
      <c r="BY8" s="5"/>
      <c r="BZ8" s="5"/>
      <c r="CB8" s="5"/>
      <c r="CC8" s="5"/>
      <c r="CD8" s="5"/>
      <c r="CE8" s="5"/>
      <c r="CN8" s="5"/>
      <c r="CP8" s="5"/>
      <c r="CQ8" s="5"/>
      <c r="CR8" s="5"/>
    </row>
    <row r="9" spans="1:97" s="1" customFormat="1" ht="11.25" customHeight="1" thickTop="1" x14ac:dyDescent="0.2">
      <c r="A9" s="9"/>
      <c r="B9" s="10"/>
      <c r="C9" s="10"/>
      <c r="D9" s="9"/>
      <c r="E9" s="10"/>
      <c r="F9" s="9"/>
      <c r="G9" s="10"/>
      <c r="H9" s="10"/>
      <c r="I9" s="9"/>
      <c r="J9" s="10"/>
      <c r="K9" s="10"/>
      <c r="L9" s="10"/>
      <c r="M9" s="10"/>
      <c r="N9" s="2"/>
      <c r="AC9" s="2"/>
      <c r="AD9" s="2"/>
      <c r="AE9" s="2"/>
      <c r="AG9" s="2"/>
      <c r="AI9" s="2"/>
      <c r="AJ9" s="2"/>
      <c r="AL9" s="2"/>
      <c r="AM9" s="2"/>
      <c r="AN9" s="2"/>
      <c r="AO9" s="2"/>
      <c r="AQ9" s="2"/>
      <c r="AR9" s="2"/>
      <c r="AS9" s="2"/>
      <c r="AU9" s="2"/>
      <c r="AW9" s="2"/>
      <c r="AX9" s="2"/>
      <c r="AZ9" s="2"/>
      <c r="BA9" s="2"/>
      <c r="BB9" s="2"/>
      <c r="BC9" s="2"/>
      <c r="BE9" s="2"/>
      <c r="BF9" s="2"/>
      <c r="BG9" s="2"/>
      <c r="BI9" s="2"/>
      <c r="BK9" s="2"/>
      <c r="BL9" s="2"/>
      <c r="BN9" s="2"/>
      <c r="BO9" s="2"/>
      <c r="BP9" s="2"/>
      <c r="BQ9" s="2"/>
      <c r="BS9" s="2"/>
      <c r="BT9" s="2"/>
      <c r="BU9" s="2"/>
      <c r="BW9" s="2"/>
      <c r="BY9" s="2"/>
      <c r="BZ9" s="2"/>
      <c r="CB9" s="2"/>
      <c r="CC9" s="2"/>
      <c r="CD9" s="2"/>
      <c r="CE9" s="2"/>
      <c r="CG9" s="2"/>
      <c r="CH9" s="2"/>
      <c r="CI9" s="2"/>
      <c r="CK9" s="2"/>
      <c r="CM9" s="2"/>
      <c r="CN9" s="2"/>
      <c r="CP9" s="2"/>
      <c r="CQ9" s="2"/>
      <c r="CR9" s="2"/>
      <c r="CS9" s="2"/>
    </row>
    <row r="10" spans="1:97" s="1" customFormat="1" ht="11.25" customHeight="1" x14ac:dyDescent="0.2">
      <c r="A10" s="9" t="s">
        <v>68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97" s="1" customFormat="1" ht="11.25" customHeight="1" x14ac:dyDescent="0.2">
      <c r="A11" s="9" t="s">
        <v>8</v>
      </c>
      <c r="B11" s="20">
        <v>134</v>
      </c>
      <c r="C11" s="51">
        <v>0</v>
      </c>
      <c r="D11" s="73">
        <v>14</v>
      </c>
      <c r="E11" s="73">
        <v>3</v>
      </c>
      <c r="F11" s="20">
        <v>30</v>
      </c>
      <c r="G11" s="20">
        <v>0</v>
      </c>
      <c r="H11" s="20">
        <v>7</v>
      </c>
      <c r="I11" s="20">
        <v>6</v>
      </c>
      <c r="J11" s="20">
        <v>13</v>
      </c>
      <c r="K11" s="20">
        <v>27</v>
      </c>
      <c r="L11" s="20">
        <v>6</v>
      </c>
      <c r="M11" s="20">
        <v>28</v>
      </c>
    </row>
    <row r="12" spans="1:97" s="1" customFormat="1" ht="11.25" customHeight="1" x14ac:dyDescent="0.2">
      <c r="A12" s="9" t="s">
        <v>10</v>
      </c>
      <c r="B12" s="51">
        <v>1405</v>
      </c>
      <c r="C12" s="51">
        <v>0</v>
      </c>
      <c r="D12" s="73">
        <v>49</v>
      </c>
      <c r="E12" s="73">
        <v>25</v>
      </c>
      <c r="F12" s="20">
        <v>410</v>
      </c>
      <c r="G12" s="20">
        <v>0</v>
      </c>
      <c r="H12" s="20">
        <v>35</v>
      </c>
      <c r="I12" s="20">
        <v>16</v>
      </c>
      <c r="J12" s="20">
        <v>63</v>
      </c>
      <c r="K12" s="20">
        <v>290</v>
      </c>
      <c r="L12" s="20">
        <v>24</v>
      </c>
      <c r="M12" s="20">
        <v>493</v>
      </c>
    </row>
    <row r="13" spans="1:97" s="1" customFormat="1" ht="11.25" customHeight="1" x14ac:dyDescent="0.2">
      <c r="A13" s="9" t="s">
        <v>11</v>
      </c>
      <c r="B13" s="51">
        <v>38555172</v>
      </c>
      <c r="C13" s="51">
        <v>0</v>
      </c>
      <c r="D13">
        <v>1313199</v>
      </c>
      <c r="E13">
        <v>580214</v>
      </c>
      <c r="F13" s="20">
        <v>11633202</v>
      </c>
      <c r="G13" s="20">
        <v>0</v>
      </c>
      <c r="H13" s="20">
        <v>1132599</v>
      </c>
      <c r="I13" s="20">
        <v>384412</v>
      </c>
      <c r="J13" s="20">
        <v>2229315</v>
      </c>
      <c r="K13" s="20">
        <v>3620372</v>
      </c>
      <c r="L13" s="20">
        <v>738818</v>
      </c>
      <c r="M13" s="20">
        <v>16923041</v>
      </c>
    </row>
    <row r="14" spans="1:97" s="1" customFormat="1" ht="11.25" customHeight="1" x14ac:dyDescent="0.2">
      <c r="A14" s="9" t="s">
        <v>13</v>
      </c>
      <c r="B14" s="51">
        <v>2286.7836298932384</v>
      </c>
      <c r="C14" s="51">
        <v>0</v>
      </c>
      <c r="D14" s="51">
        <f>D13/(D12*12)</f>
        <v>2233.3316326530612</v>
      </c>
      <c r="E14" s="51">
        <f t="shared" ref="E14:M14" si="0">E13/(E12*12)</f>
        <v>1934.0466666666666</v>
      </c>
      <c r="F14" s="51">
        <f t="shared" si="0"/>
        <v>2364.471951219512</v>
      </c>
      <c r="G14" s="51">
        <v>0</v>
      </c>
      <c r="H14" s="51">
        <f t="shared" si="0"/>
        <v>2696.6642857142856</v>
      </c>
      <c r="I14" s="51">
        <f t="shared" si="0"/>
        <v>2002.1458333333333</v>
      </c>
      <c r="J14" s="51">
        <f t="shared" si="0"/>
        <v>2948.8293650793653</v>
      </c>
      <c r="K14" s="51">
        <f t="shared" si="0"/>
        <v>1040.3367816091954</v>
      </c>
      <c r="L14" s="51">
        <f t="shared" si="0"/>
        <v>2565.3402777777778</v>
      </c>
      <c r="M14" s="51">
        <f t="shared" si="0"/>
        <v>2860.5545977011493</v>
      </c>
    </row>
    <row r="15" spans="1:97" s="1" customFormat="1" ht="11.25" customHeight="1" x14ac:dyDescent="0.2">
      <c r="A15" s="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97" s="1" customFormat="1" ht="11.25" customHeight="1" x14ac:dyDescent="0.2">
      <c r="A16" s="12" t="s">
        <v>69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75" s="1" customFormat="1" ht="11.25" customHeight="1" x14ac:dyDescent="0.2">
      <c r="A17" s="9" t="s">
        <v>8</v>
      </c>
      <c r="B17" s="51">
        <v>104</v>
      </c>
      <c r="C17" s="51" t="s">
        <v>17</v>
      </c>
      <c r="D17" s="20">
        <v>10</v>
      </c>
      <c r="E17" s="51" t="s">
        <v>17</v>
      </c>
      <c r="F17" s="20">
        <v>22</v>
      </c>
      <c r="G17" s="20">
        <v>0</v>
      </c>
      <c r="H17" s="20">
        <v>11</v>
      </c>
      <c r="I17" s="20">
        <v>6</v>
      </c>
      <c r="J17" s="20">
        <v>17</v>
      </c>
      <c r="K17" s="20">
        <v>10</v>
      </c>
      <c r="L17" s="51">
        <v>5</v>
      </c>
      <c r="M17" s="20">
        <v>20</v>
      </c>
      <c r="BU17" s="3"/>
      <c r="BW17" s="3"/>
    </row>
    <row r="18" spans="1:75" s="1" customFormat="1" ht="11.25" customHeight="1" x14ac:dyDescent="0.2">
      <c r="A18" s="9" t="s">
        <v>10</v>
      </c>
      <c r="B18" s="51">
        <v>1458</v>
      </c>
      <c r="C18" s="51" t="s">
        <v>17</v>
      </c>
      <c r="D18" s="20">
        <v>78</v>
      </c>
      <c r="E18" s="51" t="s">
        <v>17</v>
      </c>
      <c r="F18" s="20">
        <v>193</v>
      </c>
      <c r="G18" s="20">
        <v>0</v>
      </c>
      <c r="H18" s="20">
        <v>69</v>
      </c>
      <c r="I18" s="20">
        <v>14</v>
      </c>
      <c r="J18" s="20">
        <v>408</v>
      </c>
      <c r="K18" s="20">
        <v>101</v>
      </c>
      <c r="L18" s="51">
        <v>15</v>
      </c>
      <c r="M18" s="20">
        <v>529</v>
      </c>
      <c r="BU18" s="3"/>
      <c r="BW18" s="3"/>
    </row>
    <row r="19" spans="1:75" s="1" customFormat="1" ht="11.25" customHeight="1" x14ac:dyDescent="0.2">
      <c r="A19" s="9" t="s">
        <v>11</v>
      </c>
      <c r="B19" s="51">
        <v>40632728</v>
      </c>
      <c r="C19" s="51" t="s">
        <v>17</v>
      </c>
      <c r="D19" s="20">
        <v>2170153</v>
      </c>
      <c r="E19" s="51" t="s">
        <v>17</v>
      </c>
      <c r="F19" s="20">
        <v>3190773</v>
      </c>
      <c r="G19" s="20">
        <v>0</v>
      </c>
      <c r="H19" s="20">
        <v>1813570</v>
      </c>
      <c r="I19" s="20">
        <v>429636</v>
      </c>
      <c r="J19" s="20">
        <v>14038987</v>
      </c>
      <c r="K19" s="20">
        <v>1157303</v>
      </c>
      <c r="L19" s="51">
        <v>381384</v>
      </c>
      <c r="M19" s="20">
        <v>16146328</v>
      </c>
      <c r="BU19" s="3"/>
      <c r="BW19" s="3"/>
    </row>
    <row r="20" spans="1:75" s="1" customFormat="1" ht="11.25" customHeight="1" x14ac:dyDescent="0.2">
      <c r="A20" s="9" t="s">
        <v>13</v>
      </c>
      <c r="B20" s="51">
        <v>2322.4010059442157</v>
      </c>
      <c r="C20" s="51" t="s">
        <v>17</v>
      </c>
      <c r="D20" s="51">
        <f t="shared" ref="C20:M20" si="1">D19/(D18*12)</f>
        <v>2318.5395299145298</v>
      </c>
      <c r="E20" s="51" t="s">
        <v>17</v>
      </c>
      <c r="F20" s="51">
        <f t="shared" si="1"/>
        <v>1377.708549222798</v>
      </c>
      <c r="G20" s="51">
        <v>0</v>
      </c>
      <c r="H20" s="51">
        <f t="shared" si="1"/>
        <v>2190.3019323671497</v>
      </c>
      <c r="I20" s="51">
        <f t="shared" si="1"/>
        <v>2557.3571428571427</v>
      </c>
      <c r="J20" s="51">
        <f t="shared" si="1"/>
        <v>2867.4401552287582</v>
      </c>
      <c r="K20" s="51">
        <f t="shared" si="1"/>
        <v>954.87046204620458</v>
      </c>
      <c r="L20" s="51">
        <f t="shared" si="1"/>
        <v>2118.8000000000002</v>
      </c>
      <c r="M20" s="51">
        <f t="shared" si="1"/>
        <v>2543.5299306868305</v>
      </c>
      <c r="BU20" s="3"/>
      <c r="BW20" s="3"/>
    </row>
    <row r="21" spans="1:75" s="1" customFormat="1" ht="11.25" customHeight="1" x14ac:dyDescent="0.2">
      <c r="A21" s="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75" s="1" customFormat="1" ht="11.25" customHeight="1" x14ac:dyDescent="0.2">
      <c r="A22" s="9" t="s">
        <v>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75" s="1" customFormat="1" ht="11.25" customHeight="1" x14ac:dyDescent="0.2">
      <c r="A23" s="9" t="s">
        <v>8</v>
      </c>
      <c r="B23" s="51">
        <v>455</v>
      </c>
      <c r="C23" s="20">
        <v>0</v>
      </c>
      <c r="D23" s="20">
        <v>35</v>
      </c>
      <c r="E23" s="20">
        <v>24</v>
      </c>
      <c r="F23" s="20">
        <v>90</v>
      </c>
      <c r="G23" s="20">
        <v>3</v>
      </c>
      <c r="H23" s="20">
        <v>51</v>
      </c>
      <c r="I23" s="20">
        <v>38</v>
      </c>
      <c r="J23" s="20">
        <v>87</v>
      </c>
      <c r="K23" s="20">
        <v>41</v>
      </c>
      <c r="L23" s="20">
        <v>30</v>
      </c>
      <c r="M23" s="20">
        <v>56</v>
      </c>
    </row>
    <row r="24" spans="1:75" s="1" customFormat="1" ht="11.25" customHeight="1" x14ac:dyDescent="0.2">
      <c r="A24" s="9" t="s">
        <v>10</v>
      </c>
      <c r="B24" s="51">
        <v>8135</v>
      </c>
      <c r="C24" s="20">
        <v>0</v>
      </c>
      <c r="D24" s="20">
        <v>613</v>
      </c>
      <c r="E24" s="20">
        <v>1894</v>
      </c>
      <c r="F24" s="20">
        <v>1298</v>
      </c>
      <c r="G24" s="20">
        <v>29</v>
      </c>
      <c r="H24" s="20">
        <v>238</v>
      </c>
      <c r="I24" s="20">
        <v>673</v>
      </c>
      <c r="J24" s="20">
        <v>1056</v>
      </c>
      <c r="K24" s="20">
        <v>609</v>
      </c>
      <c r="L24" s="20">
        <v>125</v>
      </c>
      <c r="M24" s="20">
        <v>1600</v>
      </c>
    </row>
    <row r="25" spans="1:75" s="1" customFormat="1" ht="11.25" customHeight="1" x14ac:dyDescent="0.2">
      <c r="A25" s="9" t="s">
        <v>11</v>
      </c>
      <c r="B25" s="51">
        <v>291601913</v>
      </c>
      <c r="C25" s="20">
        <v>0</v>
      </c>
      <c r="D25" s="20">
        <v>27415371</v>
      </c>
      <c r="E25" s="20">
        <v>109717216</v>
      </c>
      <c r="F25" s="20">
        <v>40624328</v>
      </c>
      <c r="G25" s="20">
        <v>454936</v>
      </c>
      <c r="H25" s="20">
        <v>8220282</v>
      </c>
      <c r="I25" s="20">
        <v>17244314</v>
      </c>
      <c r="J25" s="20">
        <v>28933806</v>
      </c>
      <c r="K25" s="20">
        <v>6121287</v>
      </c>
      <c r="L25" s="20">
        <v>2394078</v>
      </c>
      <c r="M25" s="20">
        <v>50476295</v>
      </c>
    </row>
    <row r="26" spans="1:75" s="1" customFormat="1" ht="11.25" customHeight="1" x14ac:dyDescent="0.2">
      <c r="A26" s="9" t="s">
        <v>13</v>
      </c>
      <c r="B26" s="51">
        <v>2987.1124052448267</v>
      </c>
      <c r="C26" s="20">
        <v>0</v>
      </c>
      <c r="D26" s="51">
        <f t="shared" ref="D26:M26" si="2">D25/(D24*12)</f>
        <v>3726.9400489396412</v>
      </c>
      <c r="E26" s="51">
        <f t="shared" si="2"/>
        <v>4827.4030271031324</v>
      </c>
      <c r="F26" s="51">
        <f t="shared" si="2"/>
        <v>2608.1361068310221</v>
      </c>
      <c r="G26" s="51">
        <f t="shared" si="2"/>
        <v>1307.2873563218391</v>
      </c>
      <c r="H26" s="51">
        <f t="shared" si="2"/>
        <v>2878.25</v>
      </c>
      <c r="I26" s="51">
        <f t="shared" si="2"/>
        <v>2135.2543338286282</v>
      </c>
      <c r="J26" s="51">
        <f t="shared" si="2"/>
        <v>2283.2864583333335</v>
      </c>
      <c r="K26" s="51">
        <f t="shared" si="2"/>
        <v>837.61453201970448</v>
      </c>
      <c r="L26" s="51">
        <f t="shared" si="2"/>
        <v>1596.0519999999999</v>
      </c>
      <c r="M26" s="51">
        <f t="shared" si="2"/>
        <v>2628.9736979166669</v>
      </c>
    </row>
    <row r="27" spans="1:75" s="1" customFormat="1" ht="11.25" customHeight="1" x14ac:dyDescent="0.2">
      <c r="A27" s="9"/>
      <c r="B27" s="9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75" s="1" customFormat="1" ht="11.25" customHeight="1" x14ac:dyDescent="0.2">
      <c r="A28" s="9" t="s">
        <v>2</v>
      </c>
      <c r="B28" s="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75" s="1" customFormat="1" ht="11.25" customHeight="1" x14ac:dyDescent="0.2">
      <c r="A29" s="9" t="s">
        <v>8</v>
      </c>
      <c r="B29" s="51">
        <v>63</v>
      </c>
      <c r="C29" s="11">
        <v>0</v>
      </c>
      <c r="D29" s="51">
        <v>3</v>
      </c>
      <c r="E29" s="11">
        <v>0</v>
      </c>
      <c r="F29" s="11">
        <v>16</v>
      </c>
      <c r="G29" s="51" t="s">
        <v>17</v>
      </c>
      <c r="H29" s="11">
        <v>4</v>
      </c>
      <c r="I29" s="11">
        <v>6</v>
      </c>
      <c r="J29" s="11">
        <v>5</v>
      </c>
      <c r="K29" s="11">
        <v>5</v>
      </c>
      <c r="L29" s="51" t="s">
        <v>17</v>
      </c>
      <c r="M29" s="11">
        <v>19</v>
      </c>
      <c r="BU29" s="3"/>
    </row>
    <row r="30" spans="1:75" s="1" customFormat="1" ht="11.25" customHeight="1" x14ac:dyDescent="0.2">
      <c r="A30" s="9" t="s">
        <v>10</v>
      </c>
      <c r="B30" s="51">
        <v>998</v>
      </c>
      <c r="C30" s="11">
        <v>0</v>
      </c>
      <c r="D30" s="51">
        <v>131</v>
      </c>
      <c r="E30" s="11">
        <v>0</v>
      </c>
      <c r="F30" s="11">
        <v>393</v>
      </c>
      <c r="G30" s="51" t="s">
        <v>17</v>
      </c>
      <c r="H30" s="13">
        <v>15</v>
      </c>
      <c r="I30" s="13">
        <v>54</v>
      </c>
      <c r="J30" s="13">
        <v>26</v>
      </c>
      <c r="K30" s="13">
        <v>45</v>
      </c>
      <c r="L30" s="51" t="s">
        <v>17</v>
      </c>
      <c r="M30" s="13">
        <v>305</v>
      </c>
      <c r="BU30" s="3"/>
    </row>
    <row r="31" spans="1:75" s="1" customFormat="1" ht="11.25" customHeight="1" x14ac:dyDescent="0.2">
      <c r="A31" s="9" t="s">
        <v>11</v>
      </c>
      <c r="B31" s="51">
        <v>54179265</v>
      </c>
      <c r="C31" s="11">
        <v>0</v>
      </c>
      <c r="D31" s="51">
        <v>14269506</v>
      </c>
      <c r="E31" s="11">
        <v>0</v>
      </c>
      <c r="F31" s="11">
        <v>27165817</v>
      </c>
      <c r="G31" s="51" t="s">
        <v>17</v>
      </c>
      <c r="H31" s="13">
        <v>439291</v>
      </c>
      <c r="I31" s="13">
        <v>1653723</v>
      </c>
      <c r="J31" s="13">
        <v>666454</v>
      </c>
      <c r="K31" s="13">
        <v>323876</v>
      </c>
      <c r="L31" s="51" t="s">
        <v>17</v>
      </c>
      <c r="M31" s="13">
        <v>9108087</v>
      </c>
      <c r="BU31" s="3"/>
    </row>
    <row r="32" spans="1:75" s="1" customFormat="1" ht="11.25" customHeight="1" x14ac:dyDescent="0.2">
      <c r="A32" s="9" t="s">
        <v>13</v>
      </c>
      <c r="B32" s="51">
        <v>4523.9867234468938</v>
      </c>
      <c r="C32" s="11">
        <v>0</v>
      </c>
      <c r="D32" s="51">
        <f>D31/(D30*12)</f>
        <v>9077.2938931297704</v>
      </c>
      <c r="E32" s="11">
        <v>0</v>
      </c>
      <c r="F32" s="51">
        <f t="shared" ref="F32:M32" si="3">F31/(F30*12)</f>
        <v>5760.3513570822734</v>
      </c>
      <c r="G32" s="51" t="s">
        <v>17</v>
      </c>
      <c r="H32" s="51">
        <f t="shared" si="3"/>
        <v>2440.5055555555555</v>
      </c>
      <c r="I32" s="51">
        <f t="shared" si="3"/>
        <v>2552.0416666666665</v>
      </c>
      <c r="J32" s="51">
        <f t="shared" si="3"/>
        <v>2136.0705128205127</v>
      </c>
      <c r="K32" s="51">
        <f t="shared" si="3"/>
        <v>599.77037037037042</v>
      </c>
      <c r="L32" s="51" t="s">
        <v>17</v>
      </c>
      <c r="M32" s="51">
        <f t="shared" si="3"/>
        <v>2488.5483606557377</v>
      </c>
      <c r="BU32" s="3"/>
    </row>
    <row r="33" spans="1:76" s="1" customFormat="1" ht="11.25" customHeight="1" x14ac:dyDescent="0.2">
      <c r="A33" s="9"/>
      <c r="B33" s="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76" s="1" customFormat="1" ht="11.25" customHeight="1" x14ac:dyDescent="0.2">
      <c r="A34" s="9" t="s">
        <v>3</v>
      </c>
      <c r="B34" s="9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76" s="1" customFormat="1" ht="11.25" customHeight="1" x14ac:dyDescent="0.2">
      <c r="A35" s="9" t="s">
        <v>8</v>
      </c>
      <c r="B35" s="51">
        <v>970</v>
      </c>
      <c r="C35" s="23">
        <v>4</v>
      </c>
      <c r="D35" s="23">
        <v>101</v>
      </c>
      <c r="E35" s="23">
        <v>59</v>
      </c>
      <c r="F35" s="23">
        <v>188</v>
      </c>
      <c r="G35" s="23">
        <v>12</v>
      </c>
      <c r="H35" s="23">
        <v>123</v>
      </c>
      <c r="I35" s="23">
        <v>135</v>
      </c>
      <c r="J35" s="23">
        <v>135</v>
      </c>
      <c r="K35" s="23">
        <v>96</v>
      </c>
      <c r="L35" s="23">
        <v>54</v>
      </c>
      <c r="M35" s="23">
        <v>63</v>
      </c>
      <c r="BW35" s="3"/>
    </row>
    <row r="36" spans="1:76" s="1" customFormat="1" ht="11.25" customHeight="1" x14ac:dyDescent="0.2">
      <c r="A36" s="9" t="s">
        <v>10</v>
      </c>
      <c r="B36" s="51">
        <v>12372</v>
      </c>
      <c r="C36" s="23">
        <v>101</v>
      </c>
      <c r="D36" s="23">
        <v>464</v>
      </c>
      <c r="E36" s="23">
        <v>1275</v>
      </c>
      <c r="F36" s="23">
        <v>2407</v>
      </c>
      <c r="G36" s="23">
        <v>93</v>
      </c>
      <c r="H36" s="23">
        <v>699</v>
      </c>
      <c r="I36" s="23">
        <v>750</v>
      </c>
      <c r="J36" s="23">
        <v>1546</v>
      </c>
      <c r="K36" s="23">
        <v>1643</v>
      </c>
      <c r="L36" s="23">
        <v>279</v>
      </c>
      <c r="M36" s="23">
        <v>3115</v>
      </c>
      <c r="BW36" s="3"/>
    </row>
    <row r="37" spans="1:76" s="1" customFormat="1" ht="11.25" customHeight="1" x14ac:dyDescent="0.2">
      <c r="A37" s="9" t="s">
        <v>11</v>
      </c>
      <c r="B37" s="51">
        <v>389290415</v>
      </c>
      <c r="C37" s="23">
        <v>3741403</v>
      </c>
      <c r="D37" s="23">
        <v>14945911</v>
      </c>
      <c r="E37" s="23">
        <v>55246317</v>
      </c>
      <c r="F37" s="23">
        <v>67175964</v>
      </c>
      <c r="G37" s="23">
        <v>2334396</v>
      </c>
      <c r="H37" s="23">
        <v>31251354</v>
      </c>
      <c r="I37" s="23">
        <v>19949714</v>
      </c>
      <c r="J37" s="23">
        <v>49913229</v>
      </c>
      <c r="K37" s="23">
        <v>19935483</v>
      </c>
      <c r="L37" s="23">
        <v>6601920</v>
      </c>
      <c r="M37" s="23">
        <v>118194724</v>
      </c>
      <c r="BW37" s="3"/>
    </row>
    <row r="38" spans="1:76" s="1" customFormat="1" ht="11.25" customHeight="1" x14ac:dyDescent="0.2">
      <c r="A38" s="9" t="s">
        <v>13</v>
      </c>
      <c r="B38" s="51">
        <v>2622.1199415346482</v>
      </c>
      <c r="C38" s="51">
        <f t="shared" ref="C38:M38" si="4">C37/(C36*12)</f>
        <v>3086.9661716171618</v>
      </c>
      <c r="D38" s="51">
        <f t="shared" si="4"/>
        <v>2684.2512571839079</v>
      </c>
      <c r="E38" s="51">
        <f t="shared" si="4"/>
        <v>3610.8703921568626</v>
      </c>
      <c r="F38" s="51">
        <f t="shared" si="4"/>
        <v>2325.7154133776485</v>
      </c>
      <c r="G38" s="51">
        <f t="shared" si="4"/>
        <v>2091.7526881720432</v>
      </c>
      <c r="H38" s="51">
        <f t="shared" si="4"/>
        <v>3725.7217453505009</v>
      </c>
      <c r="I38" s="51">
        <f t="shared" si="4"/>
        <v>2216.6348888888888</v>
      </c>
      <c r="J38" s="51">
        <f t="shared" si="4"/>
        <v>2690.4500323415264</v>
      </c>
      <c r="K38" s="51">
        <f t="shared" si="4"/>
        <v>1011.1322276323798</v>
      </c>
      <c r="L38" s="51">
        <f t="shared" si="4"/>
        <v>1971.8996415770609</v>
      </c>
      <c r="M38" s="51">
        <f t="shared" si="4"/>
        <v>3161.9776350989832</v>
      </c>
      <c r="BW38" s="3"/>
    </row>
    <row r="39" spans="1:76" s="1" customFormat="1" ht="11.25" customHeight="1" x14ac:dyDescent="0.2">
      <c r="A39" s="9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BW39" s="3"/>
    </row>
    <row r="40" spans="1:76" s="1" customFormat="1" ht="11.25" customHeight="1" x14ac:dyDescent="0.2">
      <c r="A40" s="9" t="s">
        <v>4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76" s="1" customFormat="1" ht="11.25" customHeight="1" x14ac:dyDescent="0.2">
      <c r="A41" s="9" t="s">
        <v>8</v>
      </c>
      <c r="B41" s="51">
        <v>67</v>
      </c>
      <c r="C41" s="51" t="s">
        <v>17</v>
      </c>
      <c r="D41" s="23">
        <v>13</v>
      </c>
      <c r="E41" s="51" t="s">
        <v>17</v>
      </c>
      <c r="F41" s="23">
        <v>9</v>
      </c>
      <c r="G41" s="23">
        <v>0</v>
      </c>
      <c r="H41" s="22">
        <v>3</v>
      </c>
      <c r="I41" s="23">
        <v>8</v>
      </c>
      <c r="J41" s="23">
        <v>6</v>
      </c>
      <c r="K41" s="23">
        <v>6</v>
      </c>
      <c r="L41" s="22">
        <v>3</v>
      </c>
      <c r="M41" s="23">
        <v>17</v>
      </c>
      <c r="BU41" s="3"/>
    </row>
    <row r="42" spans="1:76" s="1" customFormat="1" ht="11.25" customHeight="1" x14ac:dyDescent="0.2">
      <c r="A42" s="9" t="s">
        <v>10</v>
      </c>
      <c r="B42" s="51">
        <v>535</v>
      </c>
      <c r="C42" s="51" t="s">
        <v>17</v>
      </c>
      <c r="D42" s="23">
        <v>87</v>
      </c>
      <c r="E42" s="51" t="s">
        <v>17</v>
      </c>
      <c r="F42" s="23">
        <v>54</v>
      </c>
      <c r="G42" s="23">
        <v>0</v>
      </c>
      <c r="H42" s="22">
        <v>8</v>
      </c>
      <c r="I42" s="23">
        <v>37</v>
      </c>
      <c r="J42" s="23">
        <v>35</v>
      </c>
      <c r="K42" s="23">
        <v>38</v>
      </c>
      <c r="L42" s="22">
        <v>3</v>
      </c>
      <c r="M42" s="23">
        <v>243</v>
      </c>
      <c r="BU42" s="3"/>
    </row>
    <row r="43" spans="1:76" s="1" customFormat="1" ht="11.25" customHeight="1" x14ac:dyDescent="0.2">
      <c r="A43" s="9" t="s">
        <v>11</v>
      </c>
      <c r="B43" s="51">
        <v>20007714</v>
      </c>
      <c r="C43" s="51" t="s">
        <v>17</v>
      </c>
      <c r="D43" s="23">
        <v>4251270</v>
      </c>
      <c r="E43" s="51" t="s">
        <v>17</v>
      </c>
      <c r="F43" s="23">
        <v>1115247</v>
      </c>
      <c r="G43" s="23">
        <v>0</v>
      </c>
      <c r="H43" s="22">
        <v>235218</v>
      </c>
      <c r="I43" s="23">
        <v>2689243</v>
      </c>
      <c r="J43" s="23">
        <v>926657</v>
      </c>
      <c r="K43" s="23">
        <v>519122</v>
      </c>
      <c r="L43" s="22">
        <v>38664</v>
      </c>
      <c r="M43" s="23">
        <v>8412523</v>
      </c>
      <c r="BU43" s="3"/>
    </row>
    <row r="44" spans="1:76" s="1" customFormat="1" ht="11.25" customHeight="1" x14ac:dyDescent="0.2">
      <c r="A44" s="9" t="s">
        <v>13</v>
      </c>
      <c r="B44" s="51">
        <v>3116.4663551401868</v>
      </c>
      <c r="C44" s="51" t="s">
        <v>17</v>
      </c>
      <c r="D44" s="51">
        <f t="shared" ref="C44:M44" si="5">D43/(D42*12)</f>
        <v>4072.0977011494251</v>
      </c>
      <c r="E44" s="51" t="s">
        <v>17</v>
      </c>
      <c r="F44" s="51">
        <f t="shared" si="5"/>
        <v>1721.0601851851852</v>
      </c>
      <c r="G44" s="51">
        <v>0</v>
      </c>
      <c r="H44" s="51">
        <f t="shared" si="5"/>
        <v>2450.1875</v>
      </c>
      <c r="I44" s="51">
        <f t="shared" si="5"/>
        <v>6056.8536036036039</v>
      </c>
      <c r="J44" s="51">
        <f t="shared" si="5"/>
        <v>2206.3261904761903</v>
      </c>
      <c r="K44" s="51">
        <f t="shared" si="5"/>
        <v>1138.4254385964912</v>
      </c>
      <c r="L44" s="51">
        <f t="shared" si="5"/>
        <v>1074</v>
      </c>
      <c r="M44" s="51">
        <f t="shared" si="5"/>
        <v>2884.9530178326477</v>
      </c>
      <c r="BU44" s="3"/>
    </row>
    <row r="45" spans="1:76" s="1" customFormat="1" ht="11.25" customHeight="1" x14ac:dyDescent="0.2">
      <c r="A45" s="19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76" s="1" customFormat="1" ht="11.25" customHeight="1" x14ac:dyDescent="0.2">
      <c r="A46" s="9" t="s">
        <v>62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76" s="1" customFormat="1" ht="11.25" customHeight="1" x14ac:dyDescent="0.2">
      <c r="A47" s="9" t="s">
        <v>8</v>
      </c>
      <c r="B47" s="51">
        <v>137</v>
      </c>
      <c r="C47" s="22">
        <v>0</v>
      </c>
      <c r="D47" s="23">
        <v>9</v>
      </c>
      <c r="E47" s="23">
        <v>3</v>
      </c>
      <c r="F47" s="23">
        <v>39</v>
      </c>
      <c r="G47" s="22">
        <v>5</v>
      </c>
      <c r="H47" s="23">
        <v>7</v>
      </c>
      <c r="I47" s="23">
        <v>10</v>
      </c>
      <c r="J47" s="23">
        <v>15</v>
      </c>
      <c r="K47" s="23">
        <v>16</v>
      </c>
      <c r="L47" s="23">
        <v>9</v>
      </c>
      <c r="M47" s="23">
        <v>24</v>
      </c>
      <c r="BU47" s="3"/>
      <c r="BW47" s="3"/>
      <c r="BX47" s="3"/>
    </row>
    <row r="48" spans="1:76" s="1" customFormat="1" ht="11.25" customHeight="1" x14ac:dyDescent="0.2">
      <c r="A48" s="9" t="s">
        <v>10</v>
      </c>
      <c r="B48" s="51">
        <v>1869</v>
      </c>
      <c r="C48" s="22">
        <v>0</v>
      </c>
      <c r="D48" s="23">
        <v>17</v>
      </c>
      <c r="E48" s="23">
        <v>26</v>
      </c>
      <c r="F48" s="23">
        <v>830</v>
      </c>
      <c r="G48" s="22">
        <v>23</v>
      </c>
      <c r="H48" s="23">
        <v>31</v>
      </c>
      <c r="I48" s="23">
        <v>86</v>
      </c>
      <c r="J48" s="23">
        <v>253</v>
      </c>
      <c r="K48" s="23">
        <v>150</v>
      </c>
      <c r="L48" s="23">
        <v>29</v>
      </c>
      <c r="M48" s="23">
        <v>424</v>
      </c>
      <c r="BU48" s="3"/>
      <c r="BW48" s="3"/>
      <c r="BX48" s="3"/>
    </row>
    <row r="49" spans="1:76" s="1" customFormat="1" ht="11.25" customHeight="1" x14ac:dyDescent="0.2">
      <c r="A49" s="9" t="s">
        <v>11</v>
      </c>
      <c r="B49" s="51">
        <v>80682278</v>
      </c>
      <c r="C49" s="22">
        <v>0</v>
      </c>
      <c r="D49" s="23">
        <v>419728</v>
      </c>
      <c r="E49" s="23">
        <v>748695</v>
      </c>
      <c r="F49" s="23">
        <v>51050783</v>
      </c>
      <c r="G49" s="22">
        <v>448615</v>
      </c>
      <c r="H49" s="23">
        <v>831874</v>
      </c>
      <c r="I49" s="23">
        <v>1927413</v>
      </c>
      <c r="J49" s="23">
        <v>7741383</v>
      </c>
      <c r="K49" s="23">
        <v>1358424</v>
      </c>
      <c r="L49" s="23">
        <v>452715</v>
      </c>
      <c r="M49" s="23">
        <v>15702648</v>
      </c>
      <c r="BU49" s="3"/>
      <c r="BW49" s="3"/>
      <c r="BX49" s="3"/>
    </row>
    <row r="50" spans="1:76" s="1" customFormat="1" ht="11.25" customHeight="1" x14ac:dyDescent="0.2">
      <c r="A50" s="9" t="s">
        <v>13</v>
      </c>
      <c r="B50" s="51">
        <v>3597.3906723738182</v>
      </c>
      <c r="C50" s="22">
        <v>0</v>
      </c>
      <c r="D50" s="51">
        <f t="shared" ref="D50:M50" si="6">D49/(D48*12)</f>
        <v>2057.4901960784314</v>
      </c>
      <c r="E50" s="51">
        <f t="shared" si="6"/>
        <v>2399.6634615384614</v>
      </c>
      <c r="F50" s="51">
        <f t="shared" si="6"/>
        <v>5125.5806224899598</v>
      </c>
      <c r="G50" s="51">
        <f t="shared" si="6"/>
        <v>1625.4166666666667</v>
      </c>
      <c r="H50" s="51">
        <f t="shared" si="6"/>
        <v>2236.2204301075267</v>
      </c>
      <c r="I50" s="51">
        <f t="shared" si="6"/>
        <v>1867.6482558139535</v>
      </c>
      <c r="J50" s="51">
        <f t="shared" si="6"/>
        <v>2549.862648221344</v>
      </c>
      <c r="K50" s="51">
        <f t="shared" si="6"/>
        <v>754.68</v>
      </c>
      <c r="L50" s="51">
        <f t="shared" si="6"/>
        <v>1300.905172413793</v>
      </c>
      <c r="M50" s="51">
        <f t="shared" si="6"/>
        <v>3086.2122641509436</v>
      </c>
      <c r="BU50" s="3"/>
      <c r="BW50" s="3"/>
      <c r="BX50" s="3"/>
    </row>
    <row r="51" spans="1:76" s="1" customFormat="1" ht="11.25" customHeight="1" x14ac:dyDescent="0.2">
      <c r="A51" s="19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76" s="1" customFormat="1" ht="11.25" customHeight="1" x14ac:dyDescent="0.2">
      <c r="A52" s="9" t="s">
        <v>5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76" s="1" customFormat="1" ht="11.25" customHeight="1" x14ac:dyDescent="0.2">
      <c r="A53" s="9" t="s">
        <v>8</v>
      </c>
      <c r="B53" s="51">
        <v>96</v>
      </c>
      <c r="C53" s="23">
        <v>8</v>
      </c>
      <c r="D53" s="23">
        <v>6</v>
      </c>
      <c r="E53" s="22">
        <v>4</v>
      </c>
      <c r="F53" s="23">
        <v>28</v>
      </c>
      <c r="G53" s="23">
        <v>0</v>
      </c>
      <c r="H53" s="23">
        <v>9</v>
      </c>
      <c r="I53" s="23">
        <v>10</v>
      </c>
      <c r="J53" s="51">
        <v>3</v>
      </c>
      <c r="K53" s="22">
        <v>5</v>
      </c>
      <c r="L53" s="51">
        <v>3</v>
      </c>
      <c r="M53" s="23">
        <v>20</v>
      </c>
      <c r="BU53" s="3"/>
    </row>
    <row r="54" spans="1:76" s="1" customFormat="1" ht="11.25" customHeight="1" x14ac:dyDescent="0.2">
      <c r="A54" s="9" t="s">
        <v>10</v>
      </c>
      <c r="B54" s="51">
        <v>1034</v>
      </c>
      <c r="C54" s="23">
        <v>54</v>
      </c>
      <c r="D54" s="23">
        <v>55</v>
      </c>
      <c r="E54" s="22">
        <v>69</v>
      </c>
      <c r="F54" s="23">
        <v>218</v>
      </c>
      <c r="G54" s="23">
        <v>0</v>
      </c>
      <c r="H54" s="23">
        <v>23</v>
      </c>
      <c r="I54" s="23">
        <v>50</v>
      </c>
      <c r="J54" s="51">
        <v>90</v>
      </c>
      <c r="K54" s="22">
        <v>37</v>
      </c>
      <c r="L54" s="51">
        <v>11</v>
      </c>
      <c r="M54" s="23">
        <v>427</v>
      </c>
      <c r="BU54" s="3"/>
    </row>
    <row r="55" spans="1:76" s="1" customFormat="1" ht="11.25" customHeight="1" x14ac:dyDescent="0.2">
      <c r="A55" s="9" t="s">
        <v>11</v>
      </c>
      <c r="B55" s="51">
        <v>33715160</v>
      </c>
      <c r="C55" s="23">
        <v>2455955</v>
      </c>
      <c r="D55" s="23">
        <v>2431617</v>
      </c>
      <c r="E55" s="22">
        <v>3489810</v>
      </c>
      <c r="F55" s="23">
        <v>6814770</v>
      </c>
      <c r="G55" s="23">
        <v>0</v>
      </c>
      <c r="H55" s="23">
        <v>585969</v>
      </c>
      <c r="I55" s="23">
        <v>2056863</v>
      </c>
      <c r="J55" s="51">
        <v>3000982</v>
      </c>
      <c r="K55" s="22">
        <v>325373</v>
      </c>
      <c r="L55" s="51">
        <v>275272</v>
      </c>
      <c r="M55" s="23">
        <v>12278549</v>
      </c>
      <c r="BU55" s="3"/>
    </row>
    <row r="56" spans="1:76" s="1" customFormat="1" ht="11.25" customHeight="1" x14ac:dyDescent="0.2">
      <c r="A56" s="9" t="s">
        <v>13</v>
      </c>
      <c r="B56" s="51">
        <v>2717.2114764667958</v>
      </c>
      <c r="C56" s="51">
        <f t="shared" ref="C56:F56" si="7">C55/(C54*12)</f>
        <v>3790.054012345679</v>
      </c>
      <c r="D56" s="51">
        <f t="shared" si="7"/>
        <v>3684.2681818181818</v>
      </c>
      <c r="E56" s="51">
        <f t="shared" si="7"/>
        <v>4214.746376811594</v>
      </c>
      <c r="F56" s="51">
        <f t="shared" si="7"/>
        <v>2605.0344036697247</v>
      </c>
      <c r="G56" s="24">
        <v>0</v>
      </c>
      <c r="H56" s="51">
        <f t="shared" ref="H56:M56" si="8">H55/(H54*12)</f>
        <v>2123.0760869565215</v>
      </c>
      <c r="I56" s="51">
        <f t="shared" si="8"/>
        <v>3428.105</v>
      </c>
      <c r="J56" s="51">
        <f t="shared" si="8"/>
        <v>2778.687037037037</v>
      </c>
      <c r="K56" s="51">
        <f t="shared" si="8"/>
        <v>732.82207207207205</v>
      </c>
      <c r="L56" s="51">
        <f t="shared" si="8"/>
        <v>2085.3939393939395</v>
      </c>
      <c r="M56" s="51">
        <f t="shared" si="8"/>
        <v>2396.282006245121</v>
      </c>
      <c r="BU56" s="3"/>
    </row>
    <row r="57" spans="1:76" s="1" customFormat="1" ht="11.25" customHeight="1" x14ac:dyDescent="0.2">
      <c r="A57" s="9"/>
      <c r="B57" s="9"/>
      <c r="C57" s="11"/>
      <c r="D57" s="11"/>
      <c r="E57" s="11"/>
      <c r="F57" s="11"/>
      <c r="G57" s="14"/>
      <c r="H57" s="11"/>
      <c r="I57" s="11"/>
      <c r="J57" s="11"/>
      <c r="K57" s="11"/>
      <c r="L57" s="11"/>
      <c r="M57" s="11"/>
      <c r="BU57" s="3"/>
    </row>
    <row r="58" spans="1:76" x14ac:dyDescent="0.2">
      <c r="A58" s="71" t="s">
        <v>56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1"/>
    </row>
    <row r="59" spans="1:76" x14ac:dyDescent="0.2">
      <c r="A59" s="71" t="s">
        <v>74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1"/>
    </row>
    <row r="60" spans="1:7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76" s="1" customFormat="1" ht="11.25" customHeight="1" x14ac:dyDescent="0.2">
      <c r="A61" s="55"/>
      <c r="B61" s="55"/>
      <c r="C61" s="55"/>
      <c r="D61" s="55"/>
      <c r="E61" s="55"/>
      <c r="F61" s="55"/>
      <c r="G61" s="56" t="s">
        <v>72</v>
      </c>
      <c r="H61" s="55"/>
      <c r="I61" s="55"/>
      <c r="J61" s="55"/>
      <c r="K61" s="55"/>
      <c r="L61" s="55"/>
      <c r="M61" s="55"/>
    </row>
    <row r="62" spans="1:76" s="1" customFormat="1" ht="11.25" customHeight="1" x14ac:dyDescent="0.2">
      <c r="A62" s="55"/>
      <c r="B62" s="55"/>
      <c r="C62" s="55"/>
      <c r="D62" s="55"/>
      <c r="E62" s="55"/>
      <c r="F62" s="55"/>
      <c r="G62" s="56" t="s">
        <v>75</v>
      </c>
      <c r="H62" s="55"/>
      <c r="I62" s="55"/>
      <c r="J62" s="55"/>
      <c r="K62" s="55"/>
      <c r="L62" s="55"/>
      <c r="M62" s="55"/>
    </row>
    <row r="63" spans="1:76" s="1" customFormat="1" ht="11.25" customHeight="1" x14ac:dyDescent="0.2">
      <c r="A63" s="57"/>
      <c r="B63" s="58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</row>
    <row r="64" spans="1:76" s="1" customFormat="1" ht="11.25" customHeight="1" x14ac:dyDescent="0.2">
      <c r="A64" s="59"/>
      <c r="B64" s="60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spans="1:83" s="1" customFormat="1" ht="11.25" customHeight="1" x14ac:dyDescent="0.2">
      <c r="A65" s="61"/>
      <c r="B65" s="62"/>
      <c r="C65" s="62"/>
      <c r="D65" s="62"/>
      <c r="E65" s="62"/>
      <c r="F65" s="62" t="s">
        <v>40</v>
      </c>
      <c r="G65" s="62"/>
      <c r="H65" s="62"/>
      <c r="I65" s="62"/>
      <c r="J65" s="62"/>
      <c r="K65" s="62"/>
      <c r="L65" s="62"/>
      <c r="M65" s="62"/>
      <c r="BE65" s="2"/>
      <c r="BS65" s="2"/>
    </row>
    <row r="66" spans="1:83" s="1" customFormat="1" ht="11.25" customHeight="1" x14ac:dyDescent="0.2">
      <c r="A66" s="63"/>
      <c r="B66" s="64"/>
      <c r="C66" s="64"/>
      <c r="D66" s="64"/>
      <c r="E66" s="64"/>
      <c r="F66" s="64" t="s">
        <v>59</v>
      </c>
      <c r="G66" s="64"/>
      <c r="H66" s="64" t="s">
        <v>44</v>
      </c>
      <c r="I66" s="64" t="s">
        <v>45</v>
      </c>
      <c r="J66" s="64" t="s">
        <v>47</v>
      </c>
      <c r="K66" s="64" t="s">
        <v>49</v>
      </c>
      <c r="L66" s="64"/>
      <c r="M66" s="64"/>
      <c r="N66" s="2"/>
      <c r="AX66" s="2"/>
      <c r="AZ66" s="2"/>
      <c r="BA66" s="2"/>
      <c r="BB66" s="2"/>
      <c r="BE66" s="2"/>
    </row>
    <row r="67" spans="1:83" s="6" customFormat="1" ht="11.25" customHeight="1" thickBot="1" x14ac:dyDescent="0.25">
      <c r="A67" s="65" t="s">
        <v>58</v>
      </c>
      <c r="B67" s="66" t="s">
        <v>57</v>
      </c>
      <c r="C67" s="66" t="s">
        <v>65</v>
      </c>
      <c r="D67" s="66" t="s">
        <v>66</v>
      </c>
      <c r="E67" s="66" t="s">
        <v>67</v>
      </c>
      <c r="F67" s="66" t="s">
        <v>41</v>
      </c>
      <c r="G67" s="66" t="s">
        <v>42</v>
      </c>
      <c r="H67" s="66" t="s">
        <v>43</v>
      </c>
      <c r="I67" s="66" t="s">
        <v>46</v>
      </c>
      <c r="J67" s="66" t="s">
        <v>48</v>
      </c>
      <c r="K67" s="66" t="s">
        <v>50</v>
      </c>
      <c r="L67" s="66" t="s">
        <v>51</v>
      </c>
      <c r="M67" s="66" t="s">
        <v>36</v>
      </c>
      <c r="N67" s="5"/>
      <c r="AJ67" s="5"/>
      <c r="AL67" s="5"/>
      <c r="AM67" s="5"/>
      <c r="AN67" s="5"/>
      <c r="AQ67" s="5"/>
      <c r="AR67" s="5"/>
      <c r="AS67" s="5"/>
      <c r="AU67" s="5"/>
      <c r="AW67" s="5"/>
      <c r="AX67" s="5"/>
      <c r="AZ67" s="5"/>
      <c r="BA67" s="5"/>
      <c r="BB67" s="5"/>
      <c r="BC67" s="5"/>
      <c r="BZ67" s="5"/>
      <c r="CB67" s="5"/>
      <c r="CC67" s="5"/>
      <c r="CD67" s="5"/>
    </row>
    <row r="68" spans="1:83" s="1" customFormat="1" ht="11.25" customHeight="1" thickTop="1" x14ac:dyDescent="0.2">
      <c r="A68" s="9"/>
      <c r="B68" s="10"/>
      <c r="C68" s="10"/>
      <c r="D68" s="9"/>
      <c r="E68" s="10"/>
      <c r="F68" s="9"/>
      <c r="G68" s="10"/>
      <c r="H68" s="10"/>
      <c r="I68" s="9"/>
      <c r="J68" s="10"/>
      <c r="K68" s="10"/>
      <c r="L68" s="10"/>
      <c r="M68" s="10"/>
      <c r="N68" s="2"/>
      <c r="AG68" s="2"/>
      <c r="AI68" s="2"/>
      <c r="AJ68" s="2"/>
      <c r="AL68" s="2"/>
      <c r="AM68" s="2"/>
      <c r="AN68" s="2"/>
      <c r="BL68" s="2"/>
      <c r="BN68" s="2"/>
      <c r="BO68" s="2"/>
      <c r="BP68" s="2"/>
      <c r="BS68" s="2"/>
      <c r="BT68" s="2"/>
      <c r="BU68" s="2"/>
      <c r="BW68" s="2"/>
      <c r="BY68" s="2"/>
      <c r="BZ68" s="2"/>
      <c r="CB68" s="2"/>
      <c r="CC68" s="2"/>
      <c r="CD68" s="2"/>
      <c r="CE68" s="2"/>
    </row>
    <row r="69" spans="1:83" s="1" customFormat="1" ht="11.25" customHeight="1" x14ac:dyDescent="0.2">
      <c r="A69" s="9" t="s">
        <v>6</v>
      </c>
      <c r="B69" s="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83" s="1" customFormat="1" ht="11.25" customHeight="1" x14ac:dyDescent="0.2">
      <c r="A70" s="9" t="s">
        <v>8</v>
      </c>
      <c r="B70" s="51">
        <v>130</v>
      </c>
      <c r="C70" s="25">
        <v>0</v>
      </c>
      <c r="D70" s="26">
        <v>15</v>
      </c>
      <c r="E70" s="26">
        <v>5</v>
      </c>
      <c r="F70" s="26">
        <v>30</v>
      </c>
      <c r="G70" s="51" t="s">
        <v>17</v>
      </c>
      <c r="H70" s="26">
        <v>16</v>
      </c>
      <c r="I70" s="25">
        <v>10</v>
      </c>
      <c r="J70" s="26">
        <v>14</v>
      </c>
      <c r="K70" s="26">
        <v>13</v>
      </c>
      <c r="L70" s="51" t="s">
        <v>17</v>
      </c>
      <c r="M70" s="26">
        <v>20</v>
      </c>
      <c r="BF70" s="3"/>
      <c r="BG70" s="3"/>
      <c r="BJ70" s="3"/>
    </row>
    <row r="71" spans="1:83" s="1" customFormat="1" ht="11.25" customHeight="1" x14ac:dyDescent="0.2">
      <c r="A71" s="9" t="s">
        <v>10</v>
      </c>
      <c r="B71" s="51">
        <v>1983</v>
      </c>
      <c r="C71" s="25">
        <v>0</v>
      </c>
      <c r="D71" s="26">
        <v>100</v>
      </c>
      <c r="E71" s="26">
        <v>78</v>
      </c>
      <c r="F71" s="26">
        <v>411</v>
      </c>
      <c r="G71" s="51" t="s">
        <v>17</v>
      </c>
      <c r="H71" s="26">
        <v>65</v>
      </c>
      <c r="I71" s="25">
        <v>83</v>
      </c>
      <c r="J71" s="26">
        <v>175</v>
      </c>
      <c r="K71" s="26">
        <v>221</v>
      </c>
      <c r="L71" s="51" t="s">
        <v>17</v>
      </c>
      <c r="M71" s="26">
        <v>812</v>
      </c>
      <c r="BF71" s="3"/>
      <c r="BG71" s="3"/>
      <c r="BJ71" s="3"/>
    </row>
    <row r="72" spans="1:83" s="1" customFormat="1" ht="11.25" customHeight="1" x14ac:dyDescent="0.2">
      <c r="A72" s="9" t="s">
        <v>11</v>
      </c>
      <c r="B72" s="51">
        <v>51688298</v>
      </c>
      <c r="C72" s="25">
        <v>0</v>
      </c>
      <c r="D72" s="26">
        <v>2514804</v>
      </c>
      <c r="E72" s="26">
        <v>2315107</v>
      </c>
      <c r="F72" s="26">
        <v>9590046</v>
      </c>
      <c r="G72" s="51" t="s">
        <v>17</v>
      </c>
      <c r="H72" s="26">
        <v>2258570</v>
      </c>
      <c r="I72" s="25">
        <v>2215627</v>
      </c>
      <c r="J72" s="26">
        <v>3766136</v>
      </c>
      <c r="K72" s="26">
        <v>1996636</v>
      </c>
      <c r="L72" s="51" t="s">
        <v>17</v>
      </c>
      <c r="M72" s="26">
        <v>26454426</v>
      </c>
      <c r="BF72" s="3"/>
      <c r="BG72" s="3"/>
      <c r="BJ72" s="3"/>
    </row>
    <row r="73" spans="1:83" s="1" customFormat="1" ht="11.25" customHeight="1" x14ac:dyDescent="0.2">
      <c r="A73" s="9" t="s">
        <v>13</v>
      </c>
      <c r="B73" s="51">
        <v>2172.1422928223233</v>
      </c>
      <c r="C73" s="25">
        <v>0</v>
      </c>
      <c r="D73" s="51">
        <f t="shared" ref="D73:M73" si="9">D72/(D71*12)</f>
        <v>2095.67</v>
      </c>
      <c r="E73" s="51">
        <f t="shared" si="9"/>
        <v>2473.4049145299145</v>
      </c>
      <c r="F73" s="51">
        <f t="shared" si="9"/>
        <v>1944.4537712895378</v>
      </c>
      <c r="G73" s="51" t="s">
        <v>17</v>
      </c>
      <c r="H73" s="51">
        <f t="shared" si="9"/>
        <v>2895.602564102564</v>
      </c>
      <c r="I73" s="51">
        <f t="shared" si="9"/>
        <v>2224.5251004016063</v>
      </c>
      <c r="J73" s="51">
        <f t="shared" si="9"/>
        <v>1793.3980952380953</v>
      </c>
      <c r="K73" s="51">
        <f t="shared" si="9"/>
        <v>752.87933634992453</v>
      </c>
      <c r="L73" s="51" t="s">
        <v>17</v>
      </c>
      <c r="M73" s="51">
        <f t="shared" si="9"/>
        <v>2714.9451970443351</v>
      </c>
      <c r="BF73" s="3"/>
      <c r="BG73" s="3"/>
      <c r="BJ73" s="3"/>
    </row>
    <row r="74" spans="1:83" s="1" customFormat="1" ht="11.25" customHeight="1" x14ac:dyDescent="0.2">
      <c r="A74" s="9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"/>
      <c r="AG74" s="2"/>
      <c r="AI74" s="2"/>
      <c r="AJ74" s="2"/>
      <c r="AL74" s="2"/>
      <c r="AM74" s="2"/>
      <c r="AN74" s="2"/>
      <c r="BL74" s="2"/>
      <c r="BN74" s="2"/>
      <c r="BO74" s="2"/>
      <c r="BP74" s="2"/>
      <c r="BS74" s="2"/>
      <c r="BT74" s="2"/>
      <c r="BU74" s="2"/>
      <c r="BW74" s="2"/>
      <c r="BY74" s="2"/>
      <c r="BZ74" s="2"/>
      <c r="CB74" s="2"/>
      <c r="CC74" s="2"/>
      <c r="CD74" s="2"/>
      <c r="CE74" s="2"/>
    </row>
    <row r="75" spans="1:83" s="1" customFormat="1" ht="11.25" customHeight="1" x14ac:dyDescent="0.2">
      <c r="A75" s="12" t="s">
        <v>7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BE75" s="2"/>
      <c r="BF75" s="2"/>
      <c r="BG75" s="2"/>
      <c r="BI75" s="2"/>
      <c r="BK75" s="2"/>
      <c r="BL75" s="2"/>
      <c r="BN75" s="2"/>
      <c r="BO75" s="2"/>
      <c r="BP75" s="2"/>
      <c r="BQ75" s="2"/>
    </row>
    <row r="76" spans="1:83" s="1" customFormat="1" ht="11.25" customHeight="1" x14ac:dyDescent="0.2">
      <c r="A76" s="9" t="s">
        <v>8</v>
      </c>
      <c r="B76" s="51">
        <v>43</v>
      </c>
      <c r="C76" s="51" t="s">
        <v>17</v>
      </c>
      <c r="D76" s="25">
        <v>5</v>
      </c>
      <c r="E76" s="51" t="s">
        <v>17</v>
      </c>
      <c r="F76" s="26">
        <v>6</v>
      </c>
      <c r="G76" s="51" t="s">
        <v>17</v>
      </c>
      <c r="H76" s="51" t="s">
        <v>17</v>
      </c>
      <c r="I76" s="51">
        <v>3</v>
      </c>
      <c r="J76" s="25">
        <v>3</v>
      </c>
      <c r="K76" s="26">
        <v>13</v>
      </c>
      <c r="L76" s="25">
        <v>0</v>
      </c>
      <c r="M76" s="26">
        <v>8</v>
      </c>
    </row>
    <row r="77" spans="1:83" s="1" customFormat="1" ht="11.25" customHeight="1" x14ac:dyDescent="0.2">
      <c r="A77" s="9" t="s">
        <v>10</v>
      </c>
      <c r="B77" s="51">
        <v>327</v>
      </c>
      <c r="C77" s="51" t="s">
        <v>17</v>
      </c>
      <c r="D77" s="25">
        <v>10</v>
      </c>
      <c r="E77" s="51" t="s">
        <v>17</v>
      </c>
      <c r="F77" s="26">
        <v>48</v>
      </c>
      <c r="G77" s="51" t="s">
        <v>17</v>
      </c>
      <c r="H77" s="51" t="s">
        <v>17</v>
      </c>
      <c r="I77" s="51">
        <v>7</v>
      </c>
      <c r="J77" s="25">
        <v>41</v>
      </c>
      <c r="K77" s="26">
        <v>61</v>
      </c>
      <c r="L77" s="25">
        <v>0</v>
      </c>
      <c r="M77" s="26">
        <v>60</v>
      </c>
    </row>
    <row r="78" spans="1:83" s="1" customFormat="1" ht="11.25" customHeight="1" x14ac:dyDescent="0.2">
      <c r="A78" s="9" t="s">
        <v>11</v>
      </c>
      <c r="B78" s="51">
        <v>10507488</v>
      </c>
      <c r="C78" s="51" t="s">
        <v>17</v>
      </c>
      <c r="D78" s="25">
        <v>198012</v>
      </c>
      <c r="E78" s="51" t="s">
        <v>17</v>
      </c>
      <c r="F78" s="26">
        <v>667949</v>
      </c>
      <c r="G78" s="51" t="s">
        <v>17</v>
      </c>
      <c r="H78" s="51" t="s">
        <v>17</v>
      </c>
      <c r="I78" s="51">
        <v>245450</v>
      </c>
      <c r="J78" s="25">
        <v>1291713</v>
      </c>
      <c r="K78" s="26">
        <v>654151</v>
      </c>
      <c r="L78" s="25">
        <v>0</v>
      </c>
      <c r="M78" s="26">
        <v>2257285</v>
      </c>
    </row>
    <row r="79" spans="1:83" s="1" customFormat="1" ht="11.25" customHeight="1" x14ac:dyDescent="0.2">
      <c r="A79" s="9" t="s">
        <v>13</v>
      </c>
      <c r="B79" s="51">
        <v>2677.7492354740061</v>
      </c>
      <c r="C79" s="51" t="s">
        <v>17</v>
      </c>
      <c r="D79" s="51">
        <f t="shared" ref="C79:K79" si="10">D78/(D77*12)</f>
        <v>1650.1</v>
      </c>
      <c r="E79" s="51" t="s">
        <v>17</v>
      </c>
      <c r="F79" s="51">
        <f t="shared" si="10"/>
        <v>1159.6336805555557</v>
      </c>
      <c r="G79" s="51" t="s">
        <v>17</v>
      </c>
      <c r="H79" s="51" t="s">
        <v>17</v>
      </c>
      <c r="I79" s="51">
        <f t="shared" si="10"/>
        <v>2922.0238095238096</v>
      </c>
      <c r="J79" s="51">
        <f t="shared" si="10"/>
        <v>2625.4329268292681</v>
      </c>
      <c r="K79" s="51">
        <f t="shared" si="10"/>
        <v>893.64890710382508</v>
      </c>
      <c r="L79" s="25">
        <v>0</v>
      </c>
      <c r="M79" s="51">
        <f>M78/(M77*12)</f>
        <v>3135.1180555555557</v>
      </c>
    </row>
    <row r="80" spans="1:83" s="1" customFormat="1" ht="11.25" customHeight="1" x14ac:dyDescent="0.2">
      <c r="A80" s="9"/>
      <c r="B80" s="9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04" s="1" customFormat="1" ht="11.25" customHeight="1" x14ac:dyDescent="0.2">
      <c r="A81" s="9" t="s">
        <v>54</v>
      </c>
      <c r="B81" s="9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04" s="1" customFormat="1" ht="11.25" customHeight="1" x14ac:dyDescent="0.2">
      <c r="A82" s="9" t="s">
        <v>8</v>
      </c>
      <c r="B82" s="51">
        <v>27</v>
      </c>
      <c r="C82" s="28">
        <v>0</v>
      </c>
      <c r="D82" s="51">
        <v>4</v>
      </c>
      <c r="E82" s="28">
        <v>0</v>
      </c>
      <c r="F82" s="51">
        <v>9</v>
      </c>
      <c r="G82" s="51" t="s">
        <v>17</v>
      </c>
      <c r="H82" s="51" t="s">
        <v>17</v>
      </c>
      <c r="I82" s="51" t="s">
        <v>17</v>
      </c>
      <c r="J82" s="27">
        <v>3</v>
      </c>
      <c r="K82" s="51">
        <v>3</v>
      </c>
      <c r="L82" s="51" t="s">
        <v>17</v>
      </c>
      <c r="M82" s="28">
        <v>3</v>
      </c>
      <c r="CZ82" s="1" t="s">
        <v>37</v>
      </c>
    </row>
    <row r="83" spans="1:104" s="1" customFormat="1" ht="11.25" customHeight="1" x14ac:dyDescent="0.2">
      <c r="A83" s="9" t="s">
        <v>10</v>
      </c>
      <c r="B83" s="51">
        <v>260</v>
      </c>
      <c r="C83" s="28">
        <v>0</v>
      </c>
      <c r="D83" s="51">
        <v>28</v>
      </c>
      <c r="E83" s="28">
        <v>0</v>
      </c>
      <c r="F83" s="51">
        <v>26</v>
      </c>
      <c r="G83" s="51" t="s">
        <v>17</v>
      </c>
      <c r="H83" s="51" t="s">
        <v>17</v>
      </c>
      <c r="I83" s="51" t="s">
        <v>17</v>
      </c>
      <c r="J83" s="27">
        <v>27</v>
      </c>
      <c r="K83" s="51">
        <v>42</v>
      </c>
      <c r="L83" s="51" t="s">
        <v>17</v>
      </c>
      <c r="M83" s="28">
        <v>37</v>
      </c>
    </row>
    <row r="84" spans="1:104" s="1" customFormat="1" ht="11.25" customHeight="1" x14ac:dyDescent="0.2">
      <c r="A84" s="9" t="s">
        <v>11</v>
      </c>
      <c r="B84" s="51">
        <v>9386354</v>
      </c>
      <c r="C84" s="28">
        <v>0</v>
      </c>
      <c r="D84" s="51">
        <v>946039</v>
      </c>
      <c r="E84" s="28">
        <v>0</v>
      </c>
      <c r="F84" s="51">
        <v>568762</v>
      </c>
      <c r="G84" s="51" t="s">
        <v>17</v>
      </c>
      <c r="H84" s="51" t="s">
        <v>17</v>
      </c>
      <c r="I84" s="51" t="s">
        <v>17</v>
      </c>
      <c r="J84" s="27">
        <v>540479</v>
      </c>
      <c r="K84" s="51">
        <v>310764</v>
      </c>
      <c r="L84" s="51" t="s">
        <v>17</v>
      </c>
      <c r="M84" s="28">
        <v>1292180</v>
      </c>
    </row>
    <row r="85" spans="1:104" s="1" customFormat="1" ht="11.25" customHeight="1" x14ac:dyDescent="0.2">
      <c r="A85" s="9" t="s">
        <v>13</v>
      </c>
      <c r="B85" s="51">
        <v>3008.4467948717947</v>
      </c>
      <c r="C85" s="29">
        <v>0</v>
      </c>
      <c r="D85" s="51">
        <f>D84/(D83*12)</f>
        <v>2815.5922619047619</v>
      </c>
      <c r="E85" s="29">
        <v>0</v>
      </c>
      <c r="F85" s="51">
        <f t="shared" ref="F85:M85" si="11">F84/(F83*12)</f>
        <v>1822.9551282051282</v>
      </c>
      <c r="G85" s="51" t="s">
        <v>17</v>
      </c>
      <c r="H85" s="51" t="s">
        <v>17</v>
      </c>
      <c r="I85" s="51" t="s">
        <v>17</v>
      </c>
      <c r="J85" s="51">
        <f t="shared" si="11"/>
        <v>1668.1450617283951</v>
      </c>
      <c r="K85" s="51">
        <f t="shared" si="11"/>
        <v>616.59523809523807</v>
      </c>
      <c r="L85" s="51" t="s">
        <v>17</v>
      </c>
      <c r="M85" s="51">
        <f t="shared" si="11"/>
        <v>2910.3153153153153</v>
      </c>
    </row>
    <row r="86" spans="1:104" s="1" customFormat="1" ht="11.25" customHeight="1" x14ac:dyDescent="0.2">
      <c r="A86" s="9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04" s="1" customFormat="1" ht="11.25" customHeight="1" x14ac:dyDescent="0.2">
      <c r="A87" s="9" t="s">
        <v>9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1:104" s="1" customFormat="1" ht="11.25" customHeight="1" x14ac:dyDescent="0.2">
      <c r="A88" s="9" t="s">
        <v>8</v>
      </c>
      <c r="B88" s="51">
        <v>91</v>
      </c>
      <c r="C88" s="27">
        <v>0</v>
      </c>
      <c r="D88" s="28">
        <v>3</v>
      </c>
      <c r="E88" s="27">
        <v>3</v>
      </c>
      <c r="F88" s="28">
        <v>30</v>
      </c>
      <c r="G88" s="28">
        <v>0</v>
      </c>
      <c r="H88" s="27">
        <v>7</v>
      </c>
      <c r="I88" s="27">
        <v>6</v>
      </c>
      <c r="J88" s="28">
        <v>5</v>
      </c>
      <c r="K88" s="28">
        <v>11</v>
      </c>
      <c r="L88" s="27">
        <v>6</v>
      </c>
      <c r="M88" s="28">
        <v>20</v>
      </c>
    </row>
    <row r="89" spans="1:104" s="1" customFormat="1" ht="11.25" customHeight="1" x14ac:dyDescent="0.2">
      <c r="A89" s="9" t="s">
        <v>10</v>
      </c>
      <c r="B89" s="51">
        <v>1107</v>
      </c>
      <c r="C89" s="27">
        <v>0</v>
      </c>
      <c r="D89" s="28">
        <v>5</v>
      </c>
      <c r="E89" s="27">
        <v>17</v>
      </c>
      <c r="F89" s="28">
        <v>240</v>
      </c>
      <c r="G89" s="28">
        <v>0</v>
      </c>
      <c r="H89" s="27">
        <v>26</v>
      </c>
      <c r="I89" s="27">
        <v>313</v>
      </c>
      <c r="J89" s="28">
        <v>102</v>
      </c>
      <c r="K89" s="28">
        <v>109</v>
      </c>
      <c r="L89" s="27">
        <v>17</v>
      </c>
      <c r="M89" s="28">
        <v>278</v>
      </c>
    </row>
    <row r="90" spans="1:104" s="1" customFormat="1" ht="11.25" customHeight="1" x14ac:dyDescent="0.2">
      <c r="A90" s="9" t="s">
        <v>11</v>
      </c>
      <c r="B90" s="51">
        <v>38562769</v>
      </c>
      <c r="C90" s="27">
        <v>0</v>
      </c>
      <c r="D90" s="28">
        <v>141502</v>
      </c>
      <c r="E90" s="27">
        <v>640631</v>
      </c>
      <c r="F90" s="28">
        <v>6456053</v>
      </c>
      <c r="G90" s="28">
        <v>0</v>
      </c>
      <c r="H90" s="27">
        <v>694251</v>
      </c>
      <c r="I90" s="27">
        <v>13459244</v>
      </c>
      <c r="J90" s="28">
        <v>4519524</v>
      </c>
      <c r="K90" s="28">
        <v>1260237</v>
      </c>
      <c r="L90" s="27">
        <v>466237</v>
      </c>
      <c r="M90" s="28">
        <v>10925090</v>
      </c>
    </row>
    <row r="91" spans="1:104" s="1" customFormat="1" ht="11.25" customHeight="1" x14ac:dyDescent="0.2">
      <c r="A91" s="9" t="s">
        <v>13</v>
      </c>
      <c r="B91" s="51">
        <v>2902.9485847636256</v>
      </c>
      <c r="C91" s="27">
        <v>0</v>
      </c>
      <c r="D91" s="51">
        <f t="shared" ref="D91:M91" si="12">D90/(D89*12)</f>
        <v>2358.3666666666668</v>
      </c>
      <c r="E91" s="51">
        <f t="shared" si="12"/>
        <v>3140.3480392156862</v>
      </c>
      <c r="F91" s="51">
        <f t="shared" si="12"/>
        <v>2241.6850694444443</v>
      </c>
      <c r="G91" s="51">
        <v>0</v>
      </c>
      <c r="H91" s="51">
        <f t="shared" si="12"/>
        <v>2225.1634615384614</v>
      </c>
      <c r="I91" s="51">
        <f t="shared" si="12"/>
        <v>3583.3982960596377</v>
      </c>
      <c r="J91" s="51">
        <f t="shared" si="12"/>
        <v>3692.4215686274511</v>
      </c>
      <c r="K91" s="51">
        <f t="shared" si="12"/>
        <v>963.48394495412845</v>
      </c>
      <c r="L91" s="51">
        <f t="shared" si="12"/>
        <v>2285.4754901960782</v>
      </c>
      <c r="M91" s="51">
        <f t="shared" si="12"/>
        <v>3274.9070743405277</v>
      </c>
      <c r="BU91" s="3"/>
      <c r="BZ91" s="3"/>
    </row>
    <row r="92" spans="1:104" s="1" customFormat="1" ht="11.25" customHeight="1" x14ac:dyDescent="0.2">
      <c r="A92" s="19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BU92" s="3"/>
      <c r="BZ92" s="3"/>
    </row>
    <row r="93" spans="1:104" s="1" customFormat="1" ht="11.25" customHeight="1" x14ac:dyDescent="0.2">
      <c r="A93" s="9" t="s">
        <v>60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BU93" s="3"/>
      <c r="BZ93" s="3"/>
    </row>
    <row r="94" spans="1:104" s="1" customFormat="1" ht="11.25" customHeight="1" x14ac:dyDescent="0.2">
      <c r="A94" s="9" t="s">
        <v>8</v>
      </c>
      <c r="B94" s="51">
        <v>21</v>
      </c>
      <c r="C94" s="51" t="s">
        <v>17</v>
      </c>
      <c r="D94" s="27">
        <v>5</v>
      </c>
      <c r="E94" s="28">
        <v>0</v>
      </c>
      <c r="F94" s="51">
        <v>5</v>
      </c>
      <c r="G94" s="28">
        <v>0</v>
      </c>
      <c r="H94" s="27">
        <v>0</v>
      </c>
      <c r="I94" s="51" t="s">
        <v>17</v>
      </c>
      <c r="J94" s="28">
        <v>0</v>
      </c>
      <c r="K94" s="51" t="s">
        <v>17</v>
      </c>
      <c r="L94" s="28">
        <v>0</v>
      </c>
      <c r="M94" s="28">
        <v>7</v>
      </c>
      <c r="BU94" s="3"/>
      <c r="BZ94" s="3"/>
    </row>
    <row r="95" spans="1:104" s="1" customFormat="1" ht="11.25" customHeight="1" x14ac:dyDescent="0.2">
      <c r="A95" s="9" t="s">
        <v>10</v>
      </c>
      <c r="B95" s="51">
        <v>1098</v>
      </c>
      <c r="C95" s="51" t="s">
        <v>17</v>
      </c>
      <c r="D95" s="27">
        <v>47</v>
      </c>
      <c r="E95" s="28">
        <v>0</v>
      </c>
      <c r="F95" s="51">
        <v>110</v>
      </c>
      <c r="G95" s="28">
        <v>0</v>
      </c>
      <c r="H95" s="27">
        <v>0</v>
      </c>
      <c r="I95" s="51" t="s">
        <v>17</v>
      </c>
      <c r="J95" s="28">
        <v>0</v>
      </c>
      <c r="K95" s="51" t="s">
        <v>17</v>
      </c>
      <c r="L95" s="28">
        <v>0</v>
      </c>
      <c r="M95" s="28">
        <v>853</v>
      </c>
      <c r="BU95" s="3"/>
      <c r="BZ95" s="3"/>
    </row>
    <row r="96" spans="1:104" s="1" customFormat="1" ht="11.25" customHeight="1" x14ac:dyDescent="0.2">
      <c r="A96" s="9" t="s">
        <v>11</v>
      </c>
      <c r="B96" s="51">
        <v>46705938</v>
      </c>
      <c r="C96" s="51" t="s">
        <v>17</v>
      </c>
      <c r="D96" s="27">
        <v>2102569</v>
      </c>
      <c r="E96" s="28">
        <v>0</v>
      </c>
      <c r="F96" s="51">
        <v>6365298</v>
      </c>
      <c r="G96" s="28">
        <v>0</v>
      </c>
      <c r="H96" s="27">
        <v>0</v>
      </c>
      <c r="I96" s="51" t="s">
        <v>17</v>
      </c>
      <c r="J96" s="28">
        <v>0</v>
      </c>
      <c r="K96" s="51" t="s">
        <v>17</v>
      </c>
      <c r="L96" s="28">
        <v>0</v>
      </c>
      <c r="M96" s="28">
        <v>31563974</v>
      </c>
      <c r="BU96" s="3"/>
      <c r="BZ96" s="3"/>
    </row>
    <row r="97" spans="1:107" s="1" customFormat="1" ht="11.25" customHeight="1" x14ac:dyDescent="0.2">
      <c r="A97" s="9" t="s">
        <v>13</v>
      </c>
      <c r="B97" s="51">
        <v>3544.7736794171219</v>
      </c>
      <c r="C97" s="51" t="s">
        <v>17</v>
      </c>
      <c r="D97" s="51">
        <f t="shared" ref="C97:M97" si="13">D96/(D95*12)</f>
        <v>3727.9592198581558</v>
      </c>
      <c r="E97" s="51">
        <v>0</v>
      </c>
      <c r="F97" s="51">
        <f t="shared" si="13"/>
        <v>4822.1954545454546</v>
      </c>
      <c r="G97" s="51">
        <v>0</v>
      </c>
      <c r="H97" s="51">
        <v>0</v>
      </c>
      <c r="I97" s="51" t="s">
        <v>17</v>
      </c>
      <c r="J97" s="51">
        <v>0</v>
      </c>
      <c r="K97" s="51" t="s">
        <v>17</v>
      </c>
      <c r="L97" s="51">
        <v>0</v>
      </c>
      <c r="M97" s="51">
        <f t="shared" si="13"/>
        <v>3083.6238765142634</v>
      </c>
      <c r="BU97" s="3"/>
      <c r="BZ97" s="3"/>
    </row>
    <row r="98" spans="1:107" s="1" customFormat="1" ht="11.25" customHeight="1" x14ac:dyDescent="0.2">
      <c r="A98" s="9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BU98" s="3"/>
      <c r="BZ98" s="3"/>
    </row>
    <row r="99" spans="1:107" s="1" customFormat="1" ht="11.25" customHeight="1" x14ac:dyDescent="0.2">
      <c r="A99" s="9" t="s">
        <v>53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BU99" s="3"/>
      <c r="BZ99" s="3"/>
    </row>
    <row r="100" spans="1:107" s="1" customFormat="1" ht="11.25" customHeight="1" x14ac:dyDescent="0.2">
      <c r="A100" s="9" t="s">
        <v>8</v>
      </c>
      <c r="B100" s="51">
        <v>56</v>
      </c>
      <c r="C100" s="28">
        <v>0</v>
      </c>
      <c r="D100" s="28">
        <f>4+1</f>
        <v>5</v>
      </c>
      <c r="E100" s="51" t="s">
        <v>17</v>
      </c>
      <c r="F100" s="28">
        <f>7+3</f>
        <v>10</v>
      </c>
      <c r="G100" s="28">
        <v>0</v>
      </c>
      <c r="H100" s="28">
        <v>9</v>
      </c>
      <c r="I100" s="27">
        <f>6+1</f>
        <v>7</v>
      </c>
      <c r="J100" s="51" t="s">
        <v>17</v>
      </c>
      <c r="K100" s="28">
        <v>14</v>
      </c>
      <c r="L100" s="51" t="s">
        <v>17</v>
      </c>
      <c r="M100" s="28">
        <f>5+2</f>
        <v>7</v>
      </c>
      <c r="BU100" s="3"/>
      <c r="BZ100" s="3"/>
    </row>
    <row r="101" spans="1:107" s="1" customFormat="1" ht="11.25" customHeight="1" x14ac:dyDescent="0.2">
      <c r="A101" s="9" t="s">
        <v>10</v>
      </c>
      <c r="B101" s="51">
        <v>309</v>
      </c>
      <c r="C101" s="28">
        <v>0</v>
      </c>
      <c r="D101" s="28">
        <f>14+3</f>
        <v>17</v>
      </c>
      <c r="E101" s="51" t="s">
        <v>17</v>
      </c>
      <c r="F101" s="28">
        <f>31+13</f>
        <v>44</v>
      </c>
      <c r="G101" s="28">
        <v>0</v>
      </c>
      <c r="H101" s="28">
        <v>36</v>
      </c>
      <c r="I101" s="27">
        <f>35+8</f>
        <v>43</v>
      </c>
      <c r="J101" s="51" t="s">
        <v>17</v>
      </c>
      <c r="K101" s="28">
        <v>107</v>
      </c>
      <c r="L101" s="51" t="s">
        <v>17</v>
      </c>
      <c r="M101" s="28">
        <f>24+4</f>
        <v>28</v>
      </c>
    </row>
    <row r="102" spans="1:107" s="1" customFormat="1" ht="11.25" customHeight="1" x14ac:dyDescent="0.2">
      <c r="A102" s="9" t="s">
        <v>11</v>
      </c>
      <c r="B102" s="51">
        <v>6450943</v>
      </c>
      <c r="C102" s="28">
        <v>0</v>
      </c>
      <c r="D102" s="28">
        <f>502270+26545</f>
        <v>528815</v>
      </c>
      <c r="E102" s="51" t="s">
        <v>17</v>
      </c>
      <c r="F102" s="28">
        <f>709163+453142</f>
        <v>1162305</v>
      </c>
      <c r="G102" s="28">
        <v>0</v>
      </c>
      <c r="H102" s="28">
        <v>1090535</v>
      </c>
      <c r="I102" s="27">
        <f>411243+95077</f>
        <v>506320</v>
      </c>
      <c r="J102" s="51" t="s">
        <v>17</v>
      </c>
      <c r="K102" s="28">
        <v>1564514</v>
      </c>
      <c r="L102" s="51" t="s">
        <v>17</v>
      </c>
      <c r="M102" s="28">
        <f>905353+46234</f>
        <v>951587</v>
      </c>
      <c r="O102" s="4"/>
    </row>
    <row r="103" spans="1:107" s="1" customFormat="1" ht="11.25" customHeight="1" x14ac:dyDescent="0.2">
      <c r="A103" s="9" t="s">
        <v>13</v>
      </c>
      <c r="B103" s="51">
        <v>1739.7365156418555</v>
      </c>
      <c r="C103" s="27">
        <v>0</v>
      </c>
      <c r="D103" s="51">
        <f t="shared" ref="D103:M103" si="14">D102/(D101*12)</f>
        <v>2592.2303921568628</v>
      </c>
      <c r="E103" s="51" t="s">
        <v>17</v>
      </c>
      <c r="F103" s="51">
        <f t="shared" si="14"/>
        <v>2201.3352272727275</v>
      </c>
      <c r="G103" s="51">
        <v>0</v>
      </c>
      <c r="H103" s="51">
        <f t="shared" si="14"/>
        <v>2524.3865740740739</v>
      </c>
      <c r="I103" s="51">
        <f t="shared" si="14"/>
        <v>981.24031007751933</v>
      </c>
      <c r="J103" s="51" t="s">
        <v>17</v>
      </c>
      <c r="K103" s="51">
        <f t="shared" si="14"/>
        <v>1218.468847352025</v>
      </c>
      <c r="L103" s="51" t="s">
        <v>17</v>
      </c>
      <c r="M103" s="51">
        <f t="shared" si="14"/>
        <v>2832.1041666666665</v>
      </c>
    </row>
    <row r="104" spans="1:107" s="1" customFormat="1" ht="11.25" customHeight="1" x14ac:dyDescent="0.2">
      <c r="A104" s="9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AE104" s="3"/>
      <c r="AS104" s="3"/>
    </row>
    <row r="105" spans="1:107" s="1" customFormat="1" ht="11.25" customHeight="1" x14ac:dyDescent="0.2">
      <c r="A105" s="9" t="s">
        <v>12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1:107" s="1" customFormat="1" ht="11.25" customHeight="1" x14ac:dyDescent="0.2">
      <c r="A106" s="9" t="s">
        <v>8</v>
      </c>
      <c r="B106" s="51">
        <v>117</v>
      </c>
      <c r="C106" s="28">
        <v>0</v>
      </c>
      <c r="D106" s="28">
        <v>17</v>
      </c>
      <c r="E106" s="51" t="s">
        <v>17</v>
      </c>
      <c r="F106" s="28">
        <v>22</v>
      </c>
      <c r="G106" s="27">
        <v>0</v>
      </c>
      <c r="H106" s="51" t="s">
        <v>17</v>
      </c>
      <c r="I106" s="28">
        <v>18</v>
      </c>
      <c r="J106" s="27">
        <v>19</v>
      </c>
      <c r="K106" s="51">
        <v>6</v>
      </c>
      <c r="L106" s="28">
        <v>13</v>
      </c>
      <c r="M106" s="28">
        <v>10</v>
      </c>
      <c r="DC106" s="1" t="s">
        <v>28</v>
      </c>
    </row>
    <row r="107" spans="1:107" s="1" customFormat="1" ht="11.25" customHeight="1" x14ac:dyDescent="0.2">
      <c r="A107" s="9" t="s">
        <v>10</v>
      </c>
      <c r="B107" s="51">
        <v>1051</v>
      </c>
      <c r="C107" s="28">
        <v>0</v>
      </c>
      <c r="D107" s="28">
        <v>62</v>
      </c>
      <c r="E107" s="51" t="s">
        <v>17</v>
      </c>
      <c r="F107" s="28">
        <v>234</v>
      </c>
      <c r="G107" s="27">
        <v>0</v>
      </c>
      <c r="H107" s="51" t="s">
        <v>17</v>
      </c>
      <c r="I107" s="28">
        <v>245</v>
      </c>
      <c r="J107" s="27">
        <v>85</v>
      </c>
      <c r="K107" s="51">
        <v>38</v>
      </c>
      <c r="L107" s="28">
        <v>60</v>
      </c>
      <c r="M107" s="28">
        <v>290</v>
      </c>
    </row>
    <row r="108" spans="1:107" s="1" customFormat="1" ht="11.25" customHeight="1" x14ac:dyDescent="0.2">
      <c r="A108" s="9" t="s">
        <v>11</v>
      </c>
      <c r="B108" s="51">
        <v>23664032</v>
      </c>
      <c r="C108" s="28">
        <v>0</v>
      </c>
      <c r="D108" s="28">
        <v>2216780</v>
      </c>
      <c r="E108" s="51" t="s">
        <v>17</v>
      </c>
      <c r="F108" s="28">
        <v>5267711</v>
      </c>
      <c r="G108" s="27">
        <v>0</v>
      </c>
      <c r="H108" s="51" t="s">
        <v>17</v>
      </c>
      <c r="I108" s="28">
        <v>2729158</v>
      </c>
      <c r="J108" s="27">
        <v>1425552</v>
      </c>
      <c r="K108" s="51">
        <v>486436</v>
      </c>
      <c r="L108" s="28">
        <v>1222870</v>
      </c>
      <c r="M108" s="28">
        <v>9259964</v>
      </c>
    </row>
    <row r="109" spans="1:107" s="1" customFormat="1" ht="11.25" customHeight="1" x14ac:dyDescent="0.2">
      <c r="A109" s="9" t="s">
        <v>13</v>
      </c>
      <c r="B109" s="51">
        <v>1876.3108150967332</v>
      </c>
      <c r="C109" s="27">
        <v>0</v>
      </c>
      <c r="D109" s="51">
        <f t="shared" ref="D109:M109" si="15">D108/(D107*12)</f>
        <v>2979.5430107526881</v>
      </c>
      <c r="E109" s="51" t="s">
        <v>17</v>
      </c>
      <c r="F109" s="51">
        <f t="shared" si="15"/>
        <v>1875.9654558404559</v>
      </c>
      <c r="G109" s="51">
        <v>0</v>
      </c>
      <c r="H109" s="51" t="s">
        <v>17</v>
      </c>
      <c r="I109" s="51">
        <f t="shared" si="15"/>
        <v>928.28503401360547</v>
      </c>
      <c r="J109" s="51">
        <f t="shared" si="15"/>
        <v>1397.6</v>
      </c>
      <c r="K109" s="51">
        <f t="shared" si="15"/>
        <v>1066.7456140350878</v>
      </c>
      <c r="L109" s="51">
        <f t="shared" si="15"/>
        <v>1698.4305555555557</v>
      </c>
      <c r="M109" s="51">
        <f t="shared" si="15"/>
        <v>2660.9091954022988</v>
      </c>
    </row>
    <row r="110" spans="1:107" s="1" customFormat="1" ht="11.25" customHeight="1" x14ac:dyDescent="0.2">
      <c r="A110" s="19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BU110" s="3"/>
      <c r="BZ110" s="3"/>
    </row>
    <row r="111" spans="1:107" s="1" customFormat="1" ht="11.25" customHeight="1" x14ac:dyDescent="0.2">
      <c r="A111" s="12" t="s">
        <v>14</v>
      </c>
      <c r="B111" s="27"/>
      <c r="C111" s="27" t="s">
        <v>37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1:107" s="1" customFormat="1" ht="11.25" customHeight="1" x14ac:dyDescent="0.2">
      <c r="A112" s="9" t="s">
        <v>8</v>
      </c>
      <c r="B112" s="51">
        <v>29</v>
      </c>
      <c r="C112" s="28">
        <v>0</v>
      </c>
      <c r="D112" s="51" t="s">
        <v>17</v>
      </c>
      <c r="E112" s="27">
        <v>0</v>
      </c>
      <c r="F112" s="28">
        <v>6</v>
      </c>
      <c r="G112" s="28">
        <v>0</v>
      </c>
      <c r="H112" s="51" t="s">
        <v>17</v>
      </c>
      <c r="I112" s="28">
        <v>0</v>
      </c>
      <c r="J112" s="51" t="s">
        <v>17</v>
      </c>
      <c r="K112" s="28">
        <v>12</v>
      </c>
      <c r="L112" s="51" t="s">
        <v>17</v>
      </c>
      <c r="M112" s="28">
        <v>5</v>
      </c>
    </row>
    <row r="113" spans="1:78" s="1" customFormat="1" ht="11.25" customHeight="1" x14ac:dyDescent="0.2">
      <c r="A113" s="9" t="s">
        <v>10</v>
      </c>
      <c r="B113" s="51">
        <v>381</v>
      </c>
      <c r="C113" s="28">
        <v>0</v>
      </c>
      <c r="D113" s="51" t="s">
        <v>17</v>
      </c>
      <c r="E113" s="27">
        <v>0</v>
      </c>
      <c r="F113" s="28">
        <v>141</v>
      </c>
      <c r="G113" s="28">
        <v>0</v>
      </c>
      <c r="H113" s="51" t="s">
        <v>17</v>
      </c>
      <c r="I113" s="28">
        <v>0</v>
      </c>
      <c r="J113" s="51" t="s">
        <v>17</v>
      </c>
      <c r="K113" s="28">
        <v>120</v>
      </c>
      <c r="L113" s="51" t="s">
        <v>17</v>
      </c>
      <c r="M113" s="28">
        <v>84</v>
      </c>
    </row>
    <row r="114" spans="1:78" s="1" customFormat="1" ht="11.25" customHeight="1" x14ac:dyDescent="0.2">
      <c r="A114" s="9" t="s">
        <v>11</v>
      </c>
      <c r="B114" s="51">
        <v>7965808</v>
      </c>
      <c r="C114" s="28">
        <v>0</v>
      </c>
      <c r="D114" s="51" t="s">
        <v>17</v>
      </c>
      <c r="E114" s="27">
        <v>0</v>
      </c>
      <c r="F114" s="28">
        <v>2465339</v>
      </c>
      <c r="G114" s="28">
        <v>0</v>
      </c>
      <c r="H114" s="51" t="s">
        <v>17</v>
      </c>
      <c r="I114" s="28">
        <v>0</v>
      </c>
      <c r="J114" s="51" t="s">
        <v>17</v>
      </c>
      <c r="K114" s="28">
        <v>1809582</v>
      </c>
      <c r="L114" s="51" t="s">
        <v>17</v>
      </c>
      <c r="M114" s="28">
        <v>2588283</v>
      </c>
    </row>
    <row r="115" spans="1:78" s="1" customFormat="1" ht="11.25" customHeight="1" x14ac:dyDescent="0.2">
      <c r="A115" s="9" t="s">
        <v>13</v>
      </c>
      <c r="B115" s="51">
        <v>1742.3027121609798</v>
      </c>
      <c r="C115" s="27">
        <v>0</v>
      </c>
      <c r="D115" s="51" t="s">
        <v>17</v>
      </c>
      <c r="E115" s="51">
        <v>0</v>
      </c>
      <c r="F115" s="51">
        <f t="shared" ref="D115:M115" si="16">F114/(F113*12)</f>
        <v>1457.0561465721041</v>
      </c>
      <c r="G115" s="51">
        <v>0</v>
      </c>
      <c r="H115" s="51" t="s">
        <v>17</v>
      </c>
      <c r="I115" s="51">
        <v>0</v>
      </c>
      <c r="J115" s="51" t="s">
        <v>17</v>
      </c>
      <c r="K115" s="51">
        <f t="shared" si="16"/>
        <v>1256.6541666666667</v>
      </c>
      <c r="L115" s="51" t="s">
        <v>17</v>
      </c>
      <c r="M115" s="51">
        <f t="shared" si="16"/>
        <v>2567.7410714285716</v>
      </c>
    </row>
    <row r="116" spans="1:78" s="1" customFormat="1" ht="11.25" customHeight="1" x14ac:dyDescent="0.2">
      <c r="A116" s="19"/>
      <c r="B116" s="19"/>
      <c r="BU116" s="3"/>
      <c r="BZ116" s="3"/>
    </row>
    <row r="117" spans="1:78" x14ac:dyDescent="0.2">
      <c r="A117" s="71" t="s">
        <v>56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1"/>
    </row>
    <row r="118" spans="1:78" x14ac:dyDescent="0.2">
      <c r="A118" s="71" t="s">
        <v>74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1"/>
    </row>
    <row r="120" spans="1:78" s="1" customFormat="1" ht="11.25" customHeight="1" x14ac:dyDescent="0.2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1:78" s="1" customFormat="1" ht="11.25" customHeight="1" x14ac:dyDescent="0.2">
      <c r="A121" s="55"/>
      <c r="B121" s="55"/>
      <c r="C121" s="55"/>
      <c r="D121" s="55"/>
      <c r="E121" s="55"/>
      <c r="F121" s="55"/>
      <c r="G121" s="56" t="s">
        <v>72</v>
      </c>
      <c r="H121" s="55"/>
      <c r="I121" s="55"/>
      <c r="J121" s="55"/>
      <c r="K121" s="55"/>
      <c r="L121" s="55"/>
      <c r="M121" s="55"/>
    </row>
    <row r="122" spans="1:78" s="1" customFormat="1" ht="11.25" customHeight="1" x14ac:dyDescent="0.2">
      <c r="A122" s="55"/>
      <c r="B122" s="55"/>
      <c r="C122" s="55"/>
      <c r="D122" s="55"/>
      <c r="E122" s="55"/>
      <c r="F122" s="55"/>
      <c r="G122" s="56" t="s">
        <v>75</v>
      </c>
      <c r="H122" s="55"/>
      <c r="I122" s="55"/>
      <c r="J122" s="55"/>
      <c r="K122" s="55"/>
      <c r="L122" s="55"/>
      <c r="M122" s="55"/>
    </row>
    <row r="123" spans="1:78" s="1" customFormat="1" ht="11.25" customHeight="1" x14ac:dyDescent="0.2">
      <c r="A123" s="57"/>
      <c r="B123" s="58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AC123" s="2"/>
      <c r="AD123" s="2"/>
      <c r="AE123" s="2"/>
      <c r="AG123" s="2"/>
      <c r="AI123" s="2"/>
      <c r="AJ123" s="2"/>
      <c r="AL123" s="2"/>
      <c r="AM123" s="2"/>
      <c r="AN123" s="2"/>
      <c r="AO123" s="2"/>
      <c r="AQ123" s="2"/>
      <c r="AR123" s="2"/>
      <c r="AS123" s="2"/>
      <c r="AU123" s="2"/>
      <c r="AW123" s="2"/>
      <c r="AX123" s="2"/>
      <c r="AZ123" s="2"/>
      <c r="BA123" s="2"/>
      <c r="BB123" s="2"/>
      <c r="BC123" s="2"/>
      <c r="BE123" s="2"/>
      <c r="BF123" s="2"/>
      <c r="BG123" s="2"/>
      <c r="BI123" s="2"/>
      <c r="BK123" s="2"/>
      <c r="BL123" s="2"/>
      <c r="BN123" s="2"/>
      <c r="BO123" s="2"/>
      <c r="BP123" s="2" t="s">
        <v>51</v>
      </c>
      <c r="BQ123" s="2" t="s">
        <v>36</v>
      </c>
    </row>
    <row r="124" spans="1:78" s="1" customFormat="1" ht="11.25" customHeight="1" x14ac:dyDescent="0.2">
      <c r="A124" s="59"/>
      <c r="B124" s="60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</row>
    <row r="125" spans="1:78" s="1" customFormat="1" ht="11.25" customHeight="1" x14ac:dyDescent="0.2">
      <c r="A125" s="61"/>
      <c r="B125" s="62"/>
      <c r="C125" s="62"/>
      <c r="D125" s="62"/>
      <c r="E125" s="62"/>
      <c r="F125" s="62" t="s">
        <v>40</v>
      </c>
      <c r="G125" s="62"/>
      <c r="H125" s="62"/>
      <c r="I125" s="62"/>
      <c r="J125" s="62"/>
      <c r="K125" s="62"/>
      <c r="L125" s="62"/>
      <c r="M125" s="62"/>
      <c r="AE125" s="3"/>
      <c r="AS125" s="3"/>
    </row>
    <row r="126" spans="1:78" s="6" customFormat="1" ht="11.25" customHeight="1" thickBot="1" x14ac:dyDescent="0.25">
      <c r="A126" s="63"/>
      <c r="B126" s="64"/>
      <c r="C126" s="64"/>
      <c r="D126" s="64"/>
      <c r="E126" s="64"/>
      <c r="F126" s="64" t="s">
        <v>59</v>
      </c>
      <c r="G126" s="64"/>
      <c r="H126" s="64" t="s">
        <v>44</v>
      </c>
      <c r="I126" s="64" t="s">
        <v>45</v>
      </c>
      <c r="J126" s="64" t="s">
        <v>47</v>
      </c>
      <c r="K126" s="64" t="s">
        <v>49</v>
      </c>
      <c r="L126" s="64"/>
      <c r="M126" s="64"/>
      <c r="AE126" s="7"/>
      <c r="AS126" s="7"/>
    </row>
    <row r="127" spans="1:78" s="1" customFormat="1" ht="11.25" customHeight="1" thickTop="1" thickBot="1" x14ac:dyDescent="0.25">
      <c r="A127" s="65" t="s">
        <v>58</v>
      </c>
      <c r="B127" s="66" t="s">
        <v>57</v>
      </c>
      <c r="C127" s="66" t="s">
        <v>65</v>
      </c>
      <c r="D127" s="66" t="s">
        <v>66</v>
      </c>
      <c r="E127" s="66" t="s">
        <v>67</v>
      </c>
      <c r="F127" s="66" t="s">
        <v>41</v>
      </c>
      <c r="G127" s="66" t="s">
        <v>42</v>
      </c>
      <c r="H127" s="66" t="s">
        <v>43</v>
      </c>
      <c r="I127" s="66" t="s">
        <v>46</v>
      </c>
      <c r="J127" s="66" t="s">
        <v>48</v>
      </c>
      <c r="K127" s="66" t="s">
        <v>50</v>
      </c>
      <c r="L127" s="66" t="s">
        <v>51</v>
      </c>
      <c r="M127" s="66" t="s">
        <v>36</v>
      </c>
      <c r="AE127" s="3"/>
      <c r="AS127" s="3"/>
    </row>
    <row r="128" spans="1:78" s="1" customFormat="1" ht="11.25" customHeight="1" thickTop="1" x14ac:dyDescent="0.2">
      <c r="A128" s="67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AE128" s="3"/>
      <c r="AS128" s="3"/>
    </row>
    <row r="129" spans="1:61" s="1" customFormat="1" ht="11.25" customHeight="1" x14ac:dyDescent="0.2">
      <c r="A129" s="9" t="s">
        <v>15</v>
      </c>
      <c r="B129" s="9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61" s="1" customFormat="1" ht="11.25" customHeight="1" x14ac:dyDescent="0.2">
      <c r="A130" s="9" t="s">
        <v>8</v>
      </c>
      <c r="B130" s="51">
        <v>62</v>
      </c>
      <c r="C130" s="31">
        <v>0</v>
      </c>
      <c r="D130" s="31">
        <v>6</v>
      </c>
      <c r="E130" s="31">
        <v>6</v>
      </c>
      <c r="F130" s="31">
        <v>9</v>
      </c>
      <c r="G130" s="51" t="s">
        <v>17</v>
      </c>
      <c r="H130" s="31">
        <v>6</v>
      </c>
      <c r="I130" s="51" t="s">
        <v>17</v>
      </c>
      <c r="J130" s="31">
        <v>11</v>
      </c>
      <c r="K130" s="31">
        <v>5</v>
      </c>
      <c r="L130" s="30">
        <v>3</v>
      </c>
      <c r="M130" s="31">
        <v>13</v>
      </c>
    </row>
    <row r="131" spans="1:61" s="1" customFormat="1" ht="11.25" customHeight="1" x14ac:dyDescent="0.2">
      <c r="A131" s="9" t="s">
        <v>10</v>
      </c>
      <c r="B131" s="51">
        <v>1243</v>
      </c>
      <c r="C131" s="31">
        <v>0</v>
      </c>
      <c r="D131" s="31">
        <v>39</v>
      </c>
      <c r="E131" s="31">
        <v>230</v>
      </c>
      <c r="F131" s="31">
        <v>162</v>
      </c>
      <c r="G131" s="51" t="s">
        <v>17</v>
      </c>
      <c r="H131" s="31">
        <v>28</v>
      </c>
      <c r="I131" s="51" t="s">
        <v>17</v>
      </c>
      <c r="J131" s="31">
        <v>70</v>
      </c>
      <c r="K131" s="31">
        <v>31</v>
      </c>
      <c r="L131" s="30">
        <v>8</v>
      </c>
      <c r="M131" s="31">
        <v>657</v>
      </c>
    </row>
    <row r="132" spans="1:61" s="1" customFormat="1" ht="11.25" customHeight="1" x14ac:dyDescent="0.2">
      <c r="A132" s="9" t="s">
        <v>11</v>
      </c>
      <c r="B132" s="51">
        <v>41451703</v>
      </c>
      <c r="C132" s="31">
        <v>0</v>
      </c>
      <c r="D132" s="31">
        <v>1566307</v>
      </c>
      <c r="E132" s="31">
        <v>10440838</v>
      </c>
      <c r="F132" s="31">
        <v>3185599</v>
      </c>
      <c r="G132" s="51" t="s">
        <v>17</v>
      </c>
      <c r="H132" s="31">
        <v>1142640</v>
      </c>
      <c r="I132" s="51" t="s">
        <v>17</v>
      </c>
      <c r="J132" s="31">
        <v>1903174</v>
      </c>
      <c r="K132" s="31">
        <v>260287</v>
      </c>
      <c r="L132" s="30">
        <v>254853</v>
      </c>
      <c r="M132" s="31">
        <v>21884377</v>
      </c>
    </row>
    <row r="133" spans="1:61" s="1" customFormat="1" ht="11.25" customHeight="1" x14ac:dyDescent="0.2">
      <c r="A133" s="9" t="s">
        <v>13</v>
      </c>
      <c r="B133" s="51">
        <v>2779.0093188522392</v>
      </c>
      <c r="C133" s="30">
        <v>0</v>
      </c>
      <c r="D133" s="51">
        <f t="shared" ref="D133:M133" si="17">D132/(D131*12)</f>
        <v>3346.8098290598291</v>
      </c>
      <c r="E133" s="51">
        <f t="shared" si="17"/>
        <v>3782.9123188405797</v>
      </c>
      <c r="F133" s="51">
        <f t="shared" si="17"/>
        <v>1638.6826131687242</v>
      </c>
      <c r="G133" s="51" t="s">
        <v>17</v>
      </c>
      <c r="H133" s="51">
        <f t="shared" si="17"/>
        <v>3400.7142857142858</v>
      </c>
      <c r="I133" s="51" t="s">
        <v>17</v>
      </c>
      <c r="J133" s="51">
        <f t="shared" si="17"/>
        <v>2265.6833333333334</v>
      </c>
      <c r="K133" s="51">
        <f t="shared" si="17"/>
        <v>699.69623655913983</v>
      </c>
      <c r="L133" s="51">
        <f t="shared" si="17"/>
        <v>2654.71875</v>
      </c>
      <c r="M133" s="51">
        <f t="shared" si="17"/>
        <v>2775.7961694571281</v>
      </c>
    </row>
    <row r="134" spans="1:61" s="1" customFormat="1" ht="11.25" customHeight="1" x14ac:dyDescent="0.2">
      <c r="A134" s="9"/>
      <c r="B134" s="9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61" s="1" customFormat="1" ht="11.25" customHeight="1" x14ac:dyDescent="0.2">
      <c r="A135" s="9" t="s">
        <v>16</v>
      </c>
      <c r="B135" s="9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AE135" s="3"/>
      <c r="AS135" s="3"/>
    </row>
    <row r="136" spans="1:61" s="1" customFormat="1" ht="11.25" customHeight="1" x14ac:dyDescent="0.2">
      <c r="A136" s="9" t="s">
        <v>8</v>
      </c>
      <c r="B136" s="51">
        <v>483</v>
      </c>
      <c r="C136" s="32">
        <v>0</v>
      </c>
      <c r="D136" s="33">
        <v>76</v>
      </c>
      <c r="E136" s="33">
        <v>17</v>
      </c>
      <c r="F136" s="33">
        <v>84</v>
      </c>
      <c r="G136" s="33">
        <v>10</v>
      </c>
      <c r="H136" s="33">
        <v>49</v>
      </c>
      <c r="I136" s="33">
        <v>80</v>
      </c>
      <c r="J136" s="33">
        <v>60</v>
      </c>
      <c r="K136" s="33">
        <v>44</v>
      </c>
      <c r="L136" s="32">
        <v>29</v>
      </c>
      <c r="M136" s="33">
        <v>34</v>
      </c>
    </row>
    <row r="137" spans="1:61" s="1" customFormat="1" ht="11.25" customHeight="1" x14ac:dyDescent="0.2">
      <c r="A137" s="9" t="s">
        <v>10</v>
      </c>
      <c r="B137" s="51">
        <v>4742</v>
      </c>
      <c r="C137" s="32">
        <v>0</v>
      </c>
      <c r="D137" s="33">
        <v>541</v>
      </c>
      <c r="E137" s="33">
        <v>193</v>
      </c>
      <c r="F137" s="33">
        <v>1032</v>
      </c>
      <c r="G137" s="33">
        <v>86</v>
      </c>
      <c r="H137" s="33">
        <v>144</v>
      </c>
      <c r="I137" s="33">
        <v>365</v>
      </c>
      <c r="J137" s="33">
        <v>537</v>
      </c>
      <c r="K137" s="33">
        <v>671</v>
      </c>
      <c r="L137" s="32">
        <v>125</v>
      </c>
      <c r="M137" s="33">
        <v>1048</v>
      </c>
    </row>
    <row r="138" spans="1:61" s="1" customFormat="1" ht="11.25" customHeight="1" x14ac:dyDescent="0.2">
      <c r="A138" s="9" t="s">
        <v>11</v>
      </c>
      <c r="B138" s="51">
        <v>174066964</v>
      </c>
      <c r="C138" s="32">
        <v>0</v>
      </c>
      <c r="D138" s="33">
        <v>33871230</v>
      </c>
      <c r="E138" s="33">
        <v>9791523</v>
      </c>
      <c r="F138" s="33">
        <v>29054156</v>
      </c>
      <c r="G138" s="33">
        <v>3475301</v>
      </c>
      <c r="H138" s="33">
        <v>5430086</v>
      </c>
      <c r="I138" s="33">
        <v>17755606</v>
      </c>
      <c r="J138" s="33">
        <v>20030068</v>
      </c>
      <c r="K138" s="33">
        <v>9291673</v>
      </c>
      <c r="L138" s="32">
        <v>2913626</v>
      </c>
      <c r="M138" s="33">
        <v>42453695</v>
      </c>
      <c r="N138" s="2"/>
    </row>
    <row r="139" spans="1:61" s="1" customFormat="1" ht="11.25" customHeight="1" x14ac:dyDescent="0.2">
      <c r="A139" s="9" t="s">
        <v>13</v>
      </c>
      <c r="B139" s="51">
        <v>3058.9583157598763</v>
      </c>
      <c r="C139" s="32">
        <v>0</v>
      </c>
      <c r="D139" s="51">
        <f t="shared" ref="D139:M139" si="18">D138/(D137*12)</f>
        <v>5217.3798521256931</v>
      </c>
      <c r="E139" s="51">
        <f t="shared" si="18"/>
        <v>4227.7733160621765</v>
      </c>
      <c r="F139" s="51">
        <f t="shared" si="18"/>
        <v>2346.1043281653747</v>
      </c>
      <c r="G139" s="51">
        <f t="shared" si="18"/>
        <v>3367.5397286821703</v>
      </c>
      <c r="H139" s="51">
        <f t="shared" si="18"/>
        <v>3142.4108796296296</v>
      </c>
      <c r="I139" s="51">
        <f t="shared" si="18"/>
        <v>4053.7913242009131</v>
      </c>
      <c r="J139" s="51">
        <f t="shared" si="18"/>
        <v>3108.328367473619</v>
      </c>
      <c r="K139" s="51">
        <f t="shared" si="18"/>
        <v>1153.9583954297068</v>
      </c>
      <c r="L139" s="51">
        <f t="shared" si="18"/>
        <v>1942.4173333333333</v>
      </c>
      <c r="M139" s="51">
        <f t="shared" si="18"/>
        <v>3375.7709128498727</v>
      </c>
      <c r="N139" s="2"/>
    </row>
    <row r="140" spans="1:61" s="1" customFormat="1" ht="11.25" customHeight="1" x14ac:dyDescent="0.2">
      <c r="A140" s="9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17"/>
    </row>
    <row r="141" spans="1:61" s="1" customFormat="1" ht="11.25" customHeight="1" x14ac:dyDescent="0.2">
      <c r="A141" s="9" t="s">
        <v>18</v>
      </c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61" s="1" customFormat="1" ht="11.25" customHeight="1" x14ac:dyDescent="0.2">
      <c r="A142" s="9" t="s">
        <v>8</v>
      </c>
      <c r="B142" s="51">
        <v>46</v>
      </c>
      <c r="C142" s="51" t="s">
        <v>17</v>
      </c>
      <c r="D142" s="33">
        <v>3</v>
      </c>
      <c r="E142" s="51" t="s">
        <v>17</v>
      </c>
      <c r="F142" s="33">
        <v>11</v>
      </c>
      <c r="G142" s="33">
        <v>0</v>
      </c>
      <c r="H142" s="51" t="s">
        <v>17</v>
      </c>
      <c r="I142" s="51" t="s">
        <v>17</v>
      </c>
      <c r="J142" s="32">
        <v>4</v>
      </c>
      <c r="K142" s="33">
        <v>3</v>
      </c>
      <c r="L142" s="51">
        <v>3</v>
      </c>
      <c r="M142" s="33">
        <v>15</v>
      </c>
    </row>
    <row r="143" spans="1:61" s="1" customFormat="1" ht="11.25" customHeight="1" x14ac:dyDescent="0.2">
      <c r="A143" s="9" t="s">
        <v>10</v>
      </c>
      <c r="B143" s="51">
        <v>240</v>
      </c>
      <c r="C143" s="51" t="s">
        <v>17</v>
      </c>
      <c r="D143" s="33">
        <v>5</v>
      </c>
      <c r="E143" s="51" t="s">
        <v>17</v>
      </c>
      <c r="F143" s="33">
        <v>55</v>
      </c>
      <c r="G143" s="33">
        <v>0</v>
      </c>
      <c r="H143" s="51" t="s">
        <v>17</v>
      </c>
      <c r="I143" s="51" t="s">
        <v>17</v>
      </c>
      <c r="J143" s="32">
        <v>9</v>
      </c>
      <c r="K143" s="33">
        <v>25</v>
      </c>
      <c r="L143" s="51">
        <v>2</v>
      </c>
      <c r="M143" s="33">
        <v>124</v>
      </c>
    </row>
    <row r="144" spans="1:61" s="1" customFormat="1" ht="11.25" customHeight="1" x14ac:dyDescent="0.2">
      <c r="A144" s="9" t="s">
        <v>11</v>
      </c>
      <c r="B144" s="51">
        <v>5959613</v>
      </c>
      <c r="C144" s="51" t="s">
        <v>17</v>
      </c>
      <c r="D144" s="33">
        <v>93910</v>
      </c>
      <c r="E144" s="51" t="s">
        <v>17</v>
      </c>
      <c r="F144" s="33">
        <v>1599791</v>
      </c>
      <c r="G144" s="33">
        <v>0</v>
      </c>
      <c r="H144" s="51" t="s">
        <v>17</v>
      </c>
      <c r="I144" s="51" t="s">
        <v>17</v>
      </c>
      <c r="J144" s="32">
        <v>355910</v>
      </c>
      <c r="K144" s="33">
        <v>275477</v>
      </c>
      <c r="L144" s="51">
        <v>3575</v>
      </c>
      <c r="M144" s="33">
        <v>2979286</v>
      </c>
      <c r="AF144" s="3"/>
      <c r="AG144" s="3"/>
      <c r="AI144" s="3"/>
      <c r="BG144" s="3"/>
      <c r="BI144" s="3"/>
    </row>
    <row r="145" spans="1:66" s="1" customFormat="1" ht="11.25" customHeight="1" x14ac:dyDescent="0.2">
      <c r="A145" s="9" t="s">
        <v>13</v>
      </c>
      <c r="B145" s="51">
        <v>2069.3100694444443</v>
      </c>
      <c r="C145" s="51" t="s">
        <v>17</v>
      </c>
      <c r="D145" s="51">
        <f t="shared" ref="C145:M145" si="19">D144/(D143*12)</f>
        <v>1565.1666666666667</v>
      </c>
      <c r="E145" s="51" t="s">
        <v>17</v>
      </c>
      <c r="F145" s="51">
        <f t="shared" si="19"/>
        <v>2423.9257575757574</v>
      </c>
      <c r="G145" s="51">
        <v>0</v>
      </c>
      <c r="H145" s="51" t="s">
        <v>17</v>
      </c>
      <c r="I145" s="51" t="s">
        <v>17</v>
      </c>
      <c r="J145" s="51">
        <f t="shared" si="19"/>
        <v>3295.462962962963</v>
      </c>
      <c r="K145" s="51">
        <f t="shared" si="19"/>
        <v>918.25666666666666</v>
      </c>
      <c r="L145" s="51">
        <f t="shared" si="19"/>
        <v>148.95833333333334</v>
      </c>
      <c r="M145" s="51">
        <f t="shared" si="19"/>
        <v>2002.2083333333333</v>
      </c>
      <c r="AF145" s="3"/>
      <c r="AG145" s="3"/>
      <c r="AI145" s="3"/>
      <c r="BG145" s="3"/>
      <c r="BI145" s="3"/>
    </row>
    <row r="146" spans="1:66" s="1" customFormat="1" ht="11.25" customHeight="1" x14ac:dyDescent="0.2">
      <c r="A146" s="9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AG146" s="3"/>
      <c r="AJ146" s="3"/>
      <c r="AU146" s="3"/>
      <c r="AV146" s="3"/>
    </row>
    <row r="147" spans="1:66" s="1" customFormat="1" ht="11.25" customHeight="1" x14ac:dyDescent="0.2">
      <c r="A147" s="9" t="s">
        <v>19</v>
      </c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AF147" s="3"/>
      <c r="AG147" s="3"/>
      <c r="AI147" s="3"/>
      <c r="BG147" s="3"/>
      <c r="BI147" s="3"/>
    </row>
    <row r="148" spans="1:66" s="1" customFormat="1" ht="11.25" customHeight="1" x14ac:dyDescent="0.2">
      <c r="A148" s="9" t="s">
        <v>8</v>
      </c>
      <c r="B148" s="51">
        <v>59</v>
      </c>
      <c r="C148" s="32">
        <v>5</v>
      </c>
      <c r="D148" s="51" t="s">
        <v>17</v>
      </c>
      <c r="E148" s="51" t="s">
        <v>17</v>
      </c>
      <c r="F148" s="33">
        <v>20</v>
      </c>
      <c r="G148" s="32">
        <v>0</v>
      </c>
      <c r="H148" s="32">
        <v>3</v>
      </c>
      <c r="I148" s="32">
        <v>6</v>
      </c>
      <c r="J148" s="32">
        <v>4</v>
      </c>
      <c r="K148" s="51" t="s">
        <v>17</v>
      </c>
      <c r="L148" s="33">
        <v>9</v>
      </c>
      <c r="M148" s="33">
        <v>6</v>
      </c>
    </row>
    <row r="149" spans="1:66" s="1" customFormat="1" ht="11.25" customHeight="1" x14ac:dyDescent="0.2">
      <c r="A149" s="9" t="s">
        <v>10</v>
      </c>
      <c r="B149" s="51">
        <v>1228</v>
      </c>
      <c r="C149" s="32">
        <v>321</v>
      </c>
      <c r="D149" s="51" t="s">
        <v>17</v>
      </c>
      <c r="E149" s="51" t="s">
        <v>17</v>
      </c>
      <c r="F149" s="33">
        <v>299</v>
      </c>
      <c r="G149" s="32">
        <v>0</v>
      </c>
      <c r="H149" s="32">
        <v>11</v>
      </c>
      <c r="I149" s="32">
        <v>42</v>
      </c>
      <c r="J149" s="32">
        <v>21</v>
      </c>
      <c r="K149" s="51" t="s">
        <v>17</v>
      </c>
      <c r="L149" s="33">
        <v>65</v>
      </c>
      <c r="M149" s="33">
        <v>186</v>
      </c>
    </row>
    <row r="150" spans="1:66" s="1" customFormat="1" ht="11.25" customHeight="1" x14ac:dyDescent="0.2">
      <c r="A150" s="9" t="s">
        <v>11</v>
      </c>
      <c r="B150" s="51">
        <v>73858078</v>
      </c>
      <c r="C150" s="32">
        <v>28329878</v>
      </c>
      <c r="D150" s="51" t="s">
        <v>17</v>
      </c>
      <c r="E150" s="51" t="s">
        <v>17</v>
      </c>
      <c r="F150" s="33">
        <v>20299756</v>
      </c>
      <c r="G150" s="32">
        <v>0</v>
      </c>
      <c r="H150" s="32">
        <v>392016</v>
      </c>
      <c r="I150" s="32">
        <v>2483373</v>
      </c>
      <c r="J150" s="32">
        <v>600425</v>
      </c>
      <c r="K150" s="51" t="s">
        <v>17</v>
      </c>
      <c r="L150" s="33">
        <v>2219711</v>
      </c>
      <c r="M150" s="33">
        <v>6092471</v>
      </c>
      <c r="AG150" s="3"/>
      <c r="AS150" s="3"/>
      <c r="BJ150" s="3"/>
      <c r="BL150" s="3"/>
      <c r="BM150" s="3"/>
      <c r="BN150" s="3"/>
    </row>
    <row r="151" spans="1:66" s="1" customFormat="1" ht="11.25" customHeight="1" x14ac:dyDescent="0.2">
      <c r="A151" s="9" t="s">
        <v>13</v>
      </c>
      <c r="B151" s="51">
        <v>5012.0845548317047</v>
      </c>
      <c r="C151" s="51">
        <f t="shared" ref="C151:M151" si="20">C150/(C149*12)</f>
        <v>7354.589304257529</v>
      </c>
      <c r="D151" s="51" t="s">
        <v>17</v>
      </c>
      <c r="E151" s="51" t="s">
        <v>17</v>
      </c>
      <c r="F151" s="51">
        <f t="shared" si="20"/>
        <v>5657.6800445930885</v>
      </c>
      <c r="G151" s="51">
        <v>0</v>
      </c>
      <c r="H151" s="51">
        <f t="shared" si="20"/>
        <v>2969.818181818182</v>
      </c>
      <c r="I151" s="51">
        <f t="shared" si="20"/>
        <v>4927.3273809523807</v>
      </c>
      <c r="J151" s="51">
        <f t="shared" si="20"/>
        <v>2382.6388888888887</v>
      </c>
      <c r="K151" s="51" t="s">
        <v>17</v>
      </c>
      <c r="L151" s="51">
        <f t="shared" si="20"/>
        <v>2845.7833333333333</v>
      </c>
      <c r="M151" s="51">
        <f t="shared" si="20"/>
        <v>2729.6017025089604</v>
      </c>
      <c r="AG151" s="3"/>
      <c r="AS151" s="3"/>
      <c r="BJ151" s="3"/>
      <c r="BL151" s="3"/>
      <c r="BM151" s="3"/>
      <c r="BN151" s="3"/>
    </row>
    <row r="152" spans="1:66" s="1" customFormat="1" ht="11.25" customHeight="1" x14ac:dyDescent="0.2">
      <c r="A152" s="9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AG152" s="3"/>
      <c r="AS152" s="3"/>
      <c r="BJ152" s="3"/>
      <c r="BL152" s="3"/>
      <c r="BM152" s="3"/>
      <c r="BN152" s="3"/>
    </row>
    <row r="153" spans="1:66" s="1" customFormat="1" ht="11.25" customHeight="1" x14ac:dyDescent="0.2">
      <c r="A153" s="9" t="s">
        <v>20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AG153" s="3"/>
      <c r="AS153" s="3"/>
      <c r="BJ153" s="3"/>
      <c r="BL153" s="3"/>
      <c r="BM153" s="3"/>
      <c r="BN153" s="3"/>
    </row>
    <row r="154" spans="1:66" s="1" customFormat="1" ht="11.25" customHeight="1" x14ac:dyDescent="0.2">
      <c r="A154" s="9" t="s">
        <v>8</v>
      </c>
      <c r="B154" s="51">
        <v>75</v>
      </c>
      <c r="C154" s="33">
        <v>0</v>
      </c>
      <c r="D154" s="33">
        <v>13</v>
      </c>
      <c r="E154" s="33">
        <v>3</v>
      </c>
      <c r="F154" s="33">
        <v>18</v>
      </c>
      <c r="G154" s="51" t="s">
        <v>17</v>
      </c>
      <c r="H154" s="33">
        <v>4</v>
      </c>
      <c r="I154" s="33">
        <v>11</v>
      </c>
      <c r="J154" s="33">
        <v>5</v>
      </c>
      <c r="K154" s="33">
        <v>7</v>
      </c>
      <c r="L154" s="51" t="s">
        <v>17</v>
      </c>
      <c r="M154" s="33">
        <v>10</v>
      </c>
    </row>
    <row r="155" spans="1:66" s="1" customFormat="1" ht="11.25" customHeight="1" x14ac:dyDescent="0.2">
      <c r="A155" s="9" t="s">
        <v>10</v>
      </c>
      <c r="B155" s="51">
        <v>869</v>
      </c>
      <c r="C155" s="33">
        <v>0</v>
      </c>
      <c r="D155" s="33">
        <v>39</v>
      </c>
      <c r="E155" s="33">
        <v>73</v>
      </c>
      <c r="F155" s="33">
        <v>198</v>
      </c>
      <c r="G155" s="51" t="s">
        <v>17</v>
      </c>
      <c r="H155" s="33">
        <v>11</v>
      </c>
      <c r="I155" s="33">
        <v>30</v>
      </c>
      <c r="J155" s="33">
        <v>36</v>
      </c>
      <c r="K155" s="33">
        <v>89</v>
      </c>
      <c r="L155" s="51" t="s">
        <v>17</v>
      </c>
      <c r="M155" s="33">
        <v>325</v>
      </c>
    </row>
    <row r="156" spans="1:66" s="1" customFormat="1" ht="11.25" customHeight="1" x14ac:dyDescent="0.2">
      <c r="A156" s="9" t="s">
        <v>11</v>
      </c>
      <c r="B156" s="51">
        <v>24959564</v>
      </c>
      <c r="C156" s="33">
        <v>0</v>
      </c>
      <c r="D156" s="33">
        <v>1171645</v>
      </c>
      <c r="E156" s="33">
        <v>2866685</v>
      </c>
      <c r="F156" s="33">
        <v>5484625</v>
      </c>
      <c r="G156" s="51" t="s">
        <v>17</v>
      </c>
      <c r="H156" s="33">
        <v>409360</v>
      </c>
      <c r="I156" s="33">
        <v>916165</v>
      </c>
      <c r="J156" s="33">
        <v>749270</v>
      </c>
      <c r="K156" s="33">
        <v>1083269</v>
      </c>
      <c r="L156" s="51" t="s">
        <v>17</v>
      </c>
      <c r="M156" s="33">
        <v>9209936</v>
      </c>
      <c r="AG156" s="3"/>
      <c r="AJ156" s="3"/>
      <c r="AU156" s="3"/>
      <c r="AV156" s="3"/>
    </row>
    <row r="157" spans="1:66" s="1" customFormat="1" ht="11.25" customHeight="1" x14ac:dyDescent="0.2">
      <c r="A157" s="9" t="s">
        <v>13</v>
      </c>
      <c r="B157" s="51">
        <v>2393.5140007671653</v>
      </c>
      <c r="C157" s="33">
        <v>0</v>
      </c>
      <c r="D157" s="51">
        <f t="shared" ref="D157:M157" si="21">D156/(D155*12)</f>
        <v>2503.514957264957</v>
      </c>
      <c r="E157" s="51">
        <f t="shared" si="21"/>
        <v>3272.4714611872146</v>
      </c>
      <c r="F157" s="51">
        <f t="shared" si="21"/>
        <v>2308.3438552188554</v>
      </c>
      <c r="G157" s="51" t="s">
        <v>17</v>
      </c>
      <c r="H157" s="51">
        <f t="shared" si="21"/>
        <v>3101.212121212121</v>
      </c>
      <c r="I157" s="51">
        <f t="shared" si="21"/>
        <v>2544.9027777777778</v>
      </c>
      <c r="J157" s="51">
        <f t="shared" si="21"/>
        <v>1734.4212962962963</v>
      </c>
      <c r="K157" s="51">
        <f t="shared" si="21"/>
        <v>1014.2968164794007</v>
      </c>
      <c r="L157" s="51" t="s">
        <v>17</v>
      </c>
      <c r="M157" s="51">
        <f t="shared" si="21"/>
        <v>2361.5220512820515</v>
      </c>
      <c r="AG157" s="3"/>
      <c r="AJ157" s="3"/>
      <c r="AU157" s="3"/>
      <c r="AV157" s="3"/>
    </row>
    <row r="158" spans="1:66" s="1" customFormat="1" ht="11.25" customHeight="1" x14ac:dyDescent="0.2">
      <c r="A158" s="9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AG158" s="3"/>
      <c r="AJ158" s="3"/>
      <c r="AU158" s="3"/>
      <c r="AV158" s="3"/>
    </row>
    <row r="159" spans="1:66" s="1" customFormat="1" ht="11.25" customHeight="1" x14ac:dyDescent="0.2">
      <c r="A159" s="9" t="s">
        <v>21</v>
      </c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AG159" s="3"/>
      <c r="AJ159" s="3"/>
      <c r="AU159" s="3"/>
      <c r="AV159" s="3"/>
    </row>
    <row r="160" spans="1:66" s="1" customFormat="1" ht="11.25" customHeight="1" x14ac:dyDescent="0.2">
      <c r="A160" s="9" t="s">
        <v>8</v>
      </c>
      <c r="B160" s="51">
        <v>183</v>
      </c>
      <c r="C160" s="51" t="s">
        <v>17</v>
      </c>
      <c r="D160" s="33">
        <v>12</v>
      </c>
      <c r="E160" s="33">
        <v>3</v>
      </c>
      <c r="F160" s="33">
        <v>42</v>
      </c>
      <c r="G160" s="51" t="s">
        <v>17</v>
      </c>
      <c r="H160" s="33">
        <v>20</v>
      </c>
      <c r="I160" s="33">
        <v>20</v>
      </c>
      <c r="J160" s="33">
        <v>12</v>
      </c>
      <c r="K160" s="33">
        <v>35</v>
      </c>
      <c r="L160" s="33">
        <v>11</v>
      </c>
      <c r="M160" s="33">
        <v>23</v>
      </c>
    </row>
    <row r="161" spans="1:65" s="1" customFormat="1" ht="11.25" customHeight="1" x14ac:dyDescent="0.2">
      <c r="A161" s="9" t="s">
        <v>10</v>
      </c>
      <c r="B161" s="51">
        <v>1588</v>
      </c>
      <c r="C161" s="51" t="s">
        <v>17</v>
      </c>
      <c r="D161" s="33">
        <v>30</v>
      </c>
      <c r="E161" s="33">
        <v>91</v>
      </c>
      <c r="F161" s="33">
        <v>353</v>
      </c>
      <c r="G161" s="51" t="s">
        <v>17</v>
      </c>
      <c r="H161" s="33">
        <v>94</v>
      </c>
      <c r="I161" s="33">
        <v>53</v>
      </c>
      <c r="J161" s="33">
        <v>35</v>
      </c>
      <c r="K161" s="33">
        <v>416</v>
      </c>
      <c r="L161" s="33">
        <v>43</v>
      </c>
      <c r="M161" s="33">
        <v>458</v>
      </c>
    </row>
    <row r="162" spans="1:65" s="1" customFormat="1" ht="11.25" customHeight="1" x14ac:dyDescent="0.2">
      <c r="A162" s="9" t="s">
        <v>11</v>
      </c>
      <c r="B162" s="51">
        <v>44446187</v>
      </c>
      <c r="C162" s="51" t="s">
        <v>17</v>
      </c>
      <c r="D162" s="33">
        <v>679668</v>
      </c>
      <c r="E162" s="33">
        <v>4104092</v>
      </c>
      <c r="F162" s="33">
        <v>8377128</v>
      </c>
      <c r="G162" s="51" t="s">
        <v>17</v>
      </c>
      <c r="H162" s="33">
        <v>2861858</v>
      </c>
      <c r="I162" s="33">
        <v>1643810</v>
      </c>
      <c r="J162" s="33">
        <v>867168</v>
      </c>
      <c r="K162" s="33">
        <v>6831076</v>
      </c>
      <c r="L162" s="33">
        <v>1095578</v>
      </c>
      <c r="M162" s="33">
        <v>17358428</v>
      </c>
    </row>
    <row r="163" spans="1:65" s="1" customFormat="1" ht="11.25" customHeight="1" x14ac:dyDescent="0.2">
      <c r="A163" s="9" t="s">
        <v>13</v>
      </c>
      <c r="B163" s="51">
        <v>2332.3985621326615</v>
      </c>
      <c r="C163" s="51" t="s">
        <v>17</v>
      </c>
      <c r="D163" s="51">
        <f t="shared" ref="C163:M163" si="22">D162/(D161*12)</f>
        <v>1887.9666666666667</v>
      </c>
      <c r="E163" s="51">
        <f t="shared" si="22"/>
        <v>3758.3260073260071</v>
      </c>
      <c r="F163" s="51">
        <f t="shared" si="22"/>
        <v>1977.6033994334277</v>
      </c>
      <c r="G163" s="51" t="s">
        <v>17</v>
      </c>
      <c r="H163" s="51">
        <f t="shared" si="22"/>
        <v>2537.1081560283687</v>
      </c>
      <c r="I163" s="51">
        <f t="shared" si="22"/>
        <v>2584.6069182389938</v>
      </c>
      <c r="J163" s="51">
        <f t="shared" si="22"/>
        <v>2064.6857142857143</v>
      </c>
      <c r="K163" s="51">
        <f t="shared" si="22"/>
        <v>1368.4046474358975</v>
      </c>
      <c r="L163" s="51">
        <f t="shared" si="22"/>
        <v>2123.2131782945735</v>
      </c>
      <c r="M163" s="51">
        <f t="shared" si="22"/>
        <v>3158.3748180494904</v>
      </c>
    </row>
    <row r="164" spans="1:65" s="1" customFormat="1" ht="11.25" customHeight="1" x14ac:dyDescent="0.2">
      <c r="A164" s="9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65" s="1" customFormat="1" ht="11.25" customHeight="1" x14ac:dyDescent="0.2">
      <c r="A165" s="9" t="s">
        <v>22</v>
      </c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65" s="1" customFormat="1" ht="11.25" customHeight="1" x14ac:dyDescent="0.2">
      <c r="A166" s="9" t="s">
        <v>8</v>
      </c>
      <c r="B166" s="51">
        <v>30</v>
      </c>
      <c r="C166" s="33">
        <v>0</v>
      </c>
      <c r="D166" s="33">
        <v>5</v>
      </c>
      <c r="E166" s="33">
        <v>0</v>
      </c>
      <c r="F166" s="33">
        <v>5</v>
      </c>
      <c r="G166" s="51" t="s">
        <v>17</v>
      </c>
      <c r="H166" s="51">
        <v>0</v>
      </c>
      <c r="I166" s="33">
        <v>0</v>
      </c>
      <c r="J166" s="33">
        <v>5</v>
      </c>
      <c r="K166" s="51" t="s">
        <v>17</v>
      </c>
      <c r="L166" s="51">
        <v>0</v>
      </c>
      <c r="M166" s="33">
        <v>11</v>
      </c>
    </row>
    <row r="167" spans="1:65" s="1" customFormat="1" ht="11.25" customHeight="1" x14ac:dyDescent="0.2">
      <c r="A167" s="9" t="s">
        <v>10</v>
      </c>
      <c r="B167" s="51">
        <v>262</v>
      </c>
      <c r="C167" s="33">
        <v>0</v>
      </c>
      <c r="D167" s="33">
        <v>39</v>
      </c>
      <c r="E167" s="33">
        <v>0</v>
      </c>
      <c r="F167" s="33">
        <v>88</v>
      </c>
      <c r="G167" s="51" t="s">
        <v>17</v>
      </c>
      <c r="H167" s="51">
        <v>0</v>
      </c>
      <c r="I167" s="33">
        <v>0</v>
      </c>
      <c r="J167" s="33">
        <v>40</v>
      </c>
      <c r="K167" s="51" t="s">
        <v>17</v>
      </c>
      <c r="L167" s="51">
        <v>0</v>
      </c>
      <c r="M167" s="33">
        <v>85</v>
      </c>
    </row>
    <row r="168" spans="1:65" s="1" customFormat="1" ht="11.25" customHeight="1" x14ac:dyDescent="0.2">
      <c r="A168" s="9" t="s">
        <v>11</v>
      </c>
      <c r="B168" s="51">
        <v>8199301</v>
      </c>
      <c r="C168" s="33">
        <v>0</v>
      </c>
      <c r="D168" s="33">
        <v>1476796</v>
      </c>
      <c r="E168" s="33">
        <v>0</v>
      </c>
      <c r="F168" s="33">
        <v>2554856</v>
      </c>
      <c r="G168" s="51" t="s">
        <v>17</v>
      </c>
      <c r="H168" s="51">
        <v>0</v>
      </c>
      <c r="I168" s="33">
        <v>0</v>
      </c>
      <c r="J168" s="33">
        <v>1255694</v>
      </c>
      <c r="K168" s="51" t="s">
        <v>17</v>
      </c>
      <c r="L168" s="51">
        <v>0</v>
      </c>
      <c r="M168" s="33">
        <v>2613991</v>
      </c>
    </row>
    <row r="169" spans="1:65" s="1" customFormat="1" ht="11.25" customHeight="1" x14ac:dyDescent="0.2">
      <c r="A169" s="9" t="s">
        <v>13</v>
      </c>
      <c r="B169" s="51">
        <v>2607.9201653944019</v>
      </c>
      <c r="C169" s="32">
        <v>0</v>
      </c>
      <c r="D169" s="51">
        <f t="shared" ref="D169:M169" si="23">D168/(D167*12)</f>
        <v>3155.5470085470088</v>
      </c>
      <c r="E169" s="51">
        <v>0</v>
      </c>
      <c r="F169" s="51">
        <f t="shared" si="23"/>
        <v>2419.371212121212</v>
      </c>
      <c r="G169" s="51" t="s">
        <v>17</v>
      </c>
      <c r="H169" s="51">
        <v>0</v>
      </c>
      <c r="I169" s="51">
        <v>0</v>
      </c>
      <c r="J169" s="51">
        <f t="shared" si="23"/>
        <v>2616.0291666666667</v>
      </c>
      <c r="K169" s="51" t="s">
        <v>17</v>
      </c>
      <c r="L169" s="51">
        <v>0</v>
      </c>
      <c r="M169" s="51">
        <f t="shared" si="23"/>
        <v>2562.7362745098039</v>
      </c>
    </row>
    <row r="170" spans="1:65" s="1" customFormat="1" ht="11.25" customHeight="1" x14ac:dyDescent="0.2">
      <c r="A170" s="9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65" s="1" customFormat="1" ht="11.25" customHeight="1" x14ac:dyDescent="0.2">
      <c r="A171" s="9" t="s">
        <v>23</v>
      </c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65" s="1" customFormat="1" ht="11.25" customHeight="1" x14ac:dyDescent="0.2">
      <c r="A172" s="9" t="s">
        <v>8</v>
      </c>
      <c r="B172" s="51">
        <v>76</v>
      </c>
      <c r="C172" s="51" t="s">
        <v>17</v>
      </c>
      <c r="D172" s="32">
        <v>7</v>
      </c>
      <c r="E172" s="51" t="s">
        <v>17</v>
      </c>
      <c r="F172" s="32">
        <v>13</v>
      </c>
      <c r="G172" s="32">
        <v>4</v>
      </c>
      <c r="H172" s="32">
        <v>5</v>
      </c>
      <c r="I172" s="32">
        <v>3</v>
      </c>
      <c r="J172" s="33">
        <v>6</v>
      </c>
      <c r="K172" s="32">
        <v>9</v>
      </c>
      <c r="L172" s="32">
        <v>4</v>
      </c>
      <c r="M172" s="32">
        <v>22</v>
      </c>
    </row>
    <row r="173" spans="1:65" s="1" customFormat="1" ht="11.25" customHeight="1" x14ac:dyDescent="0.2">
      <c r="A173" s="9" t="s">
        <v>10</v>
      </c>
      <c r="B173" s="51">
        <v>679</v>
      </c>
      <c r="C173" s="51" t="s">
        <v>17</v>
      </c>
      <c r="D173" s="32">
        <v>28</v>
      </c>
      <c r="E173" s="51" t="s">
        <v>17</v>
      </c>
      <c r="F173" s="32">
        <v>43</v>
      </c>
      <c r="G173" s="32">
        <v>33</v>
      </c>
      <c r="H173" s="32">
        <v>20</v>
      </c>
      <c r="I173" s="32">
        <v>13</v>
      </c>
      <c r="J173" s="33">
        <v>29</v>
      </c>
      <c r="K173" s="32">
        <v>74</v>
      </c>
      <c r="L173" s="32">
        <v>18</v>
      </c>
      <c r="M173" s="32">
        <v>402</v>
      </c>
      <c r="AY173" s="3"/>
      <c r="BH173" s="3"/>
    </row>
    <row r="174" spans="1:65" s="1" customFormat="1" ht="11.25" customHeight="1" x14ac:dyDescent="0.2">
      <c r="A174" s="9" t="s">
        <v>11</v>
      </c>
      <c r="B174" s="51">
        <v>19446444</v>
      </c>
      <c r="C174" s="51" t="s">
        <v>17</v>
      </c>
      <c r="D174" s="32">
        <v>1162400</v>
      </c>
      <c r="E174" s="51" t="s">
        <v>17</v>
      </c>
      <c r="F174" s="32">
        <v>602786</v>
      </c>
      <c r="G174" s="32">
        <v>1185604</v>
      </c>
      <c r="H174" s="32">
        <v>755225</v>
      </c>
      <c r="I174" s="32">
        <v>365828</v>
      </c>
      <c r="J174" s="33">
        <v>1038502</v>
      </c>
      <c r="K174" s="32">
        <v>571398</v>
      </c>
      <c r="L174" s="32">
        <v>473521</v>
      </c>
      <c r="M174" s="32">
        <v>12265499</v>
      </c>
      <c r="AE174" s="3"/>
      <c r="AT174" s="3"/>
      <c r="AX174" s="3"/>
      <c r="AY174" s="3"/>
      <c r="BH174" s="3"/>
      <c r="BJ174" s="3"/>
      <c r="BK174" s="3"/>
      <c r="BL174" s="3"/>
      <c r="BM174" s="3"/>
    </row>
    <row r="175" spans="1:65" s="1" customFormat="1" ht="11.25" customHeight="1" x14ac:dyDescent="0.2">
      <c r="A175" s="9" t="s">
        <v>13</v>
      </c>
      <c r="B175" s="51">
        <v>2386.6524300441824</v>
      </c>
      <c r="C175" s="51" t="s">
        <v>17</v>
      </c>
      <c r="D175" s="51">
        <f t="shared" ref="C175:M175" si="24">D174/(D173*12)</f>
        <v>3459.5238095238096</v>
      </c>
      <c r="E175" s="51" t="s">
        <v>17</v>
      </c>
      <c r="F175" s="51">
        <f t="shared" si="24"/>
        <v>1168.1899224806202</v>
      </c>
      <c r="G175" s="51">
        <f t="shared" si="24"/>
        <v>2993.9494949494951</v>
      </c>
      <c r="H175" s="51">
        <f t="shared" si="24"/>
        <v>3146.7708333333335</v>
      </c>
      <c r="I175" s="51">
        <f t="shared" si="24"/>
        <v>2345.0512820512822</v>
      </c>
      <c r="J175" s="51">
        <f t="shared" si="24"/>
        <v>2984.2011494252874</v>
      </c>
      <c r="K175" s="51">
        <f t="shared" si="24"/>
        <v>643.46621621621625</v>
      </c>
      <c r="L175" s="51">
        <f t="shared" si="24"/>
        <v>2192.2268518518517</v>
      </c>
      <c r="M175" s="51">
        <f t="shared" si="24"/>
        <v>2542.5992951907133</v>
      </c>
      <c r="AE175" s="3"/>
      <c r="AT175" s="3"/>
      <c r="AX175" s="3"/>
      <c r="AY175" s="3"/>
      <c r="BH175" s="3"/>
      <c r="BJ175" s="3"/>
      <c r="BK175" s="3"/>
      <c r="BL175" s="3"/>
      <c r="BM175" s="3"/>
    </row>
    <row r="176" spans="1:65" x14ac:dyDescent="0.2">
      <c r="A176" s="16"/>
      <c r="B176" s="16"/>
    </row>
    <row r="177" spans="1:45" x14ac:dyDescent="0.2">
      <c r="A177" s="71" t="s">
        <v>56</v>
      </c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1"/>
    </row>
    <row r="178" spans="1:45" x14ac:dyDescent="0.2">
      <c r="A178" s="71" t="s">
        <v>74</v>
      </c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1"/>
    </row>
    <row r="180" spans="1:45" x14ac:dyDescent="0.2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</row>
    <row r="181" spans="1:45" ht="13.5" x14ac:dyDescent="0.2">
      <c r="A181" s="55"/>
      <c r="B181" s="55"/>
      <c r="C181" s="55"/>
      <c r="D181" s="55"/>
      <c r="E181" s="55"/>
      <c r="F181" s="55"/>
      <c r="G181" s="56" t="s">
        <v>72</v>
      </c>
      <c r="H181" s="55"/>
      <c r="I181" s="55"/>
      <c r="J181" s="55"/>
      <c r="K181" s="55"/>
      <c r="L181" s="55"/>
      <c r="M181" s="55"/>
    </row>
    <row r="182" spans="1:45" ht="13.5" x14ac:dyDescent="0.2">
      <c r="A182" s="55"/>
      <c r="B182" s="55"/>
      <c r="C182" s="55"/>
      <c r="D182" s="55"/>
      <c r="E182" s="55"/>
      <c r="F182" s="55"/>
      <c r="G182" s="56" t="s">
        <v>75</v>
      </c>
      <c r="H182" s="55"/>
      <c r="I182" s="55"/>
      <c r="J182" s="55"/>
      <c r="K182" s="55"/>
      <c r="L182" s="55"/>
      <c r="M182" s="55"/>
    </row>
    <row r="183" spans="1:45" x14ac:dyDescent="0.2">
      <c r="A183" s="57"/>
      <c r="B183" s="58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</row>
    <row r="184" spans="1:45" s="1" customFormat="1" ht="11.25" customHeight="1" x14ac:dyDescent="0.2">
      <c r="A184" s="59"/>
      <c r="B184" s="60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2"/>
    </row>
    <row r="185" spans="1:45" s="1" customFormat="1" ht="11.25" customHeight="1" x14ac:dyDescent="0.2">
      <c r="A185" s="61"/>
      <c r="B185" s="62"/>
      <c r="C185" s="62"/>
      <c r="D185" s="62"/>
      <c r="E185" s="62"/>
      <c r="F185" s="62" t="s">
        <v>40</v>
      </c>
      <c r="G185" s="62"/>
      <c r="H185" s="62"/>
      <c r="I185" s="62"/>
      <c r="J185" s="62"/>
      <c r="K185" s="62"/>
      <c r="L185" s="62"/>
      <c r="M185" s="62"/>
    </row>
    <row r="186" spans="1:45" s="6" customFormat="1" ht="11.25" customHeight="1" thickBot="1" x14ac:dyDescent="0.25">
      <c r="A186" s="63"/>
      <c r="B186" s="64"/>
      <c r="C186" s="64"/>
      <c r="D186" s="64"/>
      <c r="E186" s="64"/>
      <c r="F186" s="64" t="s">
        <v>59</v>
      </c>
      <c r="G186" s="64"/>
      <c r="H186" s="64" t="s">
        <v>44</v>
      </c>
      <c r="I186" s="64" t="s">
        <v>45</v>
      </c>
      <c r="J186" s="64" t="s">
        <v>47</v>
      </c>
      <c r="K186" s="64" t="s">
        <v>49</v>
      </c>
      <c r="L186" s="64"/>
      <c r="M186" s="64"/>
    </row>
    <row r="187" spans="1:45" s="1" customFormat="1" ht="11.25" customHeight="1" thickTop="1" thickBot="1" x14ac:dyDescent="0.25">
      <c r="A187" s="65" t="s">
        <v>58</v>
      </c>
      <c r="B187" s="66" t="s">
        <v>57</v>
      </c>
      <c r="C187" s="66" t="s">
        <v>65</v>
      </c>
      <c r="D187" s="66" t="s">
        <v>66</v>
      </c>
      <c r="E187" s="66" t="s">
        <v>67</v>
      </c>
      <c r="F187" s="66" t="s">
        <v>41</v>
      </c>
      <c r="G187" s="66" t="s">
        <v>42</v>
      </c>
      <c r="H187" s="66" t="s">
        <v>43</v>
      </c>
      <c r="I187" s="66" t="s">
        <v>46</v>
      </c>
      <c r="J187" s="66" t="s">
        <v>48</v>
      </c>
      <c r="K187" s="66" t="s">
        <v>50</v>
      </c>
      <c r="L187" s="66" t="s">
        <v>51</v>
      </c>
      <c r="M187" s="66" t="s">
        <v>36</v>
      </c>
      <c r="AE187" s="3"/>
      <c r="AH187" s="3"/>
      <c r="AS187" s="3"/>
    </row>
    <row r="188" spans="1:45" s="1" customFormat="1" ht="11.25" customHeight="1" thickTop="1" x14ac:dyDescent="0.2">
      <c r="A188" s="67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AE188" s="3"/>
      <c r="AH188" s="3"/>
      <c r="AS188" s="3"/>
    </row>
    <row r="189" spans="1:45" s="1" customFormat="1" ht="11.25" customHeight="1" x14ac:dyDescent="0.2">
      <c r="A189" s="9" t="s">
        <v>55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AE189" s="3"/>
      <c r="AH189" s="3"/>
      <c r="AS189" s="3"/>
    </row>
    <row r="190" spans="1:45" s="1" customFormat="1" ht="11.25" customHeight="1" x14ac:dyDescent="0.2">
      <c r="A190" s="9" t="s">
        <v>8</v>
      </c>
      <c r="B190" s="51">
        <v>143</v>
      </c>
      <c r="C190" s="34">
        <v>0</v>
      </c>
      <c r="D190" s="35">
        <v>30</v>
      </c>
      <c r="E190" s="35">
        <v>7</v>
      </c>
      <c r="F190" s="35">
        <v>23</v>
      </c>
      <c r="G190" s="51" t="s">
        <v>17</v>
      </c>
      <c r="H190" s="35">
        <v>15</v>
      </c>
      <c r="I190" s="35">
        <v>25</v>
      </c>
      <c r="J190" s="35">
        <v>17</v>
      </c>
      <c r="K190" s="35">
        <v>13</v>
      </c>
      <c r="L190" s="51" t="s">
        <v>17</v>
      </c>
      <c r="M190" s="35">
        <v>7</v>
      </c>
      <c r="Q190" s="4"/>
      <c r="R190" s="2"/>
      <c r="S190" s="4"/>
      <c r="T190" s="4"/>
      <c r="U190" s="4"/>
      <c r="V190" s="2"/>
      <c r="W190" s="4"/>
      <c r="X190" s="4"/>
      <c r="Y190" s="4"/>
      <c r="Z190" s="2"/>
      <c r="AA190" s="4"/>
      <c r="AE190" s="3"/>
      <c r="AH190" s="3"/>
      <c r="AS190" s="3"/>
    </row>
    <row r="191" spans="1:45" s="1" customFormat="1" ht="11.25" customHeight="1" x14ac:dyDescent="0.2">
      <c r="A191" s="9" t="s">
        <v>10</v>
      </c>
      <c r="B191" s="51">
        <v>770</v>
      </c>
      <c r="C191" s="34">
        <v>0</v>
      </c>
      <c r="D191" s="35">
        <v>88</v>
      </c>
      <c r="E191" s="35">
        <v>19</v>
      </c>
      <c r="F191" s="35">
        <v>98</v>
      </c>
      <c r="G191" s="51" t="s">
        <v>17</v>
      </c>
      <c r="H191" s="35">
        <v>77</v>
      </c>
      <c r="I191" s="35">
        <v>96</v>
      </c>
      <c r="J191" s="35">
        <v>84</v>
      </c>
      <c r="K191" s="35">
        <v>193</v>
      </c>
      <c r="L191" s="51" t="s">
        <v>17</v>
      </c>
      <c r="M191" s="35">
        <v>109</v>
      </c>
      <c r="Q191" s="4"/>
      <c r="R191" s="2"/>
      <c r="S191" s="4"/>
      <c r="V191" s="2"/>
      <c r="Z191" s="2"/>
      <c r="AE191" s="3"/>
      <c r="AH191" s="3"/>
      <c r="AS191" s="3"/>
    </row>
    <row r="192" spans="1:45" s="1" customFormat="1" ht="11.25" customHeight="1" x14ac:dyDescent="0.2">
      <c r="A192" s="9" t="s">
        <v>11</v>
      </c>
      <c r="B192" s="51">
        <v>23429815</v>
      </c>
      <c r="C192" s="34">
        <v>0</v>
      </c>
      <c r="D192" s="35">
        <v>2799974</v>
      </c>
      <c r="E192" s="35">
        <v>662262</v>
      </c>
      <c r="F192" s="35">
        <v>2255371</v>
      </c>
      <c r="G192" s="51" t="s">
        <v>17</v>
      </c>
      <c r="H192" s="35">
        <v>3269777</v>
      </c>
      <c r="I192" s="35">
        <v>3808613</v>
      </c>
      <c r="J192" s="35">
        <v>2454337</v>
      </c>
      <c r="K192" s="35">
        <v>3647216</v>
      </c>
      <c r="L192" s="51" t="s">
        <v>17</v>
      </c>
      <c r="M192" s="35">
        <v>4340347</v>
      </c>
      <c r="Q192" s="2"/>
      <c r="AS192" s="3"/>
    </row>
    <row r="193" spans="1:50" s="1" customFormat="1" ht="11.25" customHeight="1" x14ac:dyDescent="0.2">
      <c r="A193" s="9" t="s">
        <v>13</v>
      </c>
      <c r="B193" s="51">
        <v>2535.6942640692641</v>
      </c>
      <c r="C193" s="34">
        <v>0</v>
      </c>
      <c r="D193" s="51">
        <f t="shared" ref="D193:M193" si="25">D192/(D191*12)</f>
        <v>2651.4905303030305</v>
      </c>
      <c r="E193" s="51">
        <f t="shared" si="25"/>
        <v>2904.6578947368421</v>
      </c>
      <c r="F193" s="51">
        <f t="shared" si="25"/>
        <v>1917.8324829931973</v>
      </c>
      <c r="G193" s="51" t="s">
        <v>17</v>
      </c>
      <c r="H193" s="51">
        <f t="shared" si="25"/>
        <v>3538.719696969697</v>
      </c>
      <c r="I193" s="51">
        <f t="shared" si="25"/>
        <v>3306.0876736111113</v>
      </c>
      <c r="J193" s="51">
        <f t="shared" si="25"/>
        <v>2434.8581349206347</v>
      </c>
      <c r="K193" s="51">
        <f t="shared" si="25"/>
        <v>1574.7910189982729</v>
      </c>
      <c r="L193" s="51" t="s">
        <v>17</v>
      </c>
      <c r="M193" s="51">
        <f t="shared" si="25"/>
        <v>3318.3081039755352</v>
      </c>
      <c r="N193" s="2"/>
      <c r="Q193" s="2"/>
    </row>
    <row r="194" spans="1:50" s="1" customFormat="1" ht="11.25" customHeight="1" x14ac:dyDescent="0.2">
      <c r="A194" s="9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2"/>
      <c r="Q194" s="4"/>
      <c r="R194" s="4"/>
      <c r="S194" s="4"/>
      <c r="T194" s="2"/>
      <c r="U194" s="4"/>
      <c r="V194" s="4"/>
      <c r="W194" s="4"/>
      <c r="X194" s="2"/>
      <c r="Y194" s="4"/>
      <c r="Z194" s="4"/>
      <c r="AA194" s="4"/>
      <c r="AE194" s="3"/>
      <c r="AS194" s="3"/>
      <c r="AV194" s="3"/>
      <c r="AX194" s="3"/>
    </row>
    <row r="195" spans="1:50" s="1" customFormat="1" ht="11.25" customHeight="1" x14ac:dyDescent="0.2">
      <c r="A195" s="9" t="s">
        <v>52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2"/>
      <c r="Q195" s="4"/>
      <c r="R195" s="4"/>
      <c r="S195" s="4"/>
      <c r="T195" s="2"/>
      <c r="U195" s="4"/>
      <c r="V195" s="4"/>
      <c r="W195" s="4"/>
      <c r="X195" s="2"/>
      <c r="Y195" s="4"/>
      <c r="Z195" s="4"/>
      <c r="AA195" s="4"/>
      <c r="AE195" s="3"/>
      <c r="AS195" s="3"/>
      <c r="AV195" s="3"/>
      <c r="AX195" s="3"/>
    </row>
    <row r="196" spans="1:50" s="1" customFormat="1" ht="11.25" customHeight="1" x14ac:dyDescent="0.2">
      <c r="A196" s="9" t="s">
        <v>8</v>
      </c>
      <c r="B196" s="51">
        <v>62</v>
      </c>
      <c r="C196" s="34">
        <v>3</v>
      </c>
      <c r="D196" s="34">
        <f>3+2</f>
        <v>5</v>
      </c>
      <c r="E196" s="51">
        <v>3</v>
      </c>
      <c r="F196" s="34">
        <f>11+10</f>
        <v>21</v>
      </c>
      <c r="G196" s="34">
        <v>0</v>
      </c>
      <c r="H196" s="34">
        <v>3</v>
      </c>
      <c r="I196" s="34">
        <v>4</v>
      </c>
      <c r="J196" s="51" t="s">
        <v>17</v>
      </c>
      <c r="K196" s="34">
        <v>6</v>
      </c>
      <c r="L196" s="51" t="s">
        <v>17</v>
      </c>
      <c r="M196" s="34">
        <f>8+5</f>
        <v>13</v>
      </c>
      <c r="N196" s="2"/>
      <c r="Q196" s="4"/>
      <c r="R196" s="4"/>
      <c r="S196" s="4"/>
      <c r="T196" s="2"/>
      <c r="U196" s="4"/>
      <c r="V196" s="4"/>
      <c r="W196" s="4"/>
      <c r="X196" s="2"/>
      <c r="Y196" s="4"/>
      <c r="Z196" s="4"/>
      <c r="AA196" s="4"/>
      <c r="AE196" s="3"/>
      <c r="AS196" s="3"/>
      <c r="AV196" s="3"/>
      <c r="AX196" s="3"/>
    </row>
    <row r="197" spans="1:50" s="1" customFormat="1" ht="11.25" customHeight="1" x14ac:dyDescent="0.2">
      <c r="A197" s="9" t="s">
        <v>10</v>
      </c>
      <c r="B197" s="51">
        <v>635</v>
      </c>
      <c r="C197" s="34">
        <v>175</v>
      </c>
      <c r="D197" s="34">
        <f>28+2</f>
        <v>30</v>
      </c>
      <c r="E197" s="51">
        <v>74</v>
      </c>
      <c r="F197" s="34">
        <f>91+42</f>
        <v>133</v>
      </c>
      <c r="G197" s="34">
        <v>0</v>
      </c>
      <c r="H197" s="34">
        <f>9+9</f>
        <v>18</v>
      </c>
      <c r="I197" s="34">
        <v>2</v>
      </c>
      <c r="J197" s="51" t="s">
        <v>17</v>
      </c>
      <c r="K197" s="34">
        <v>55</v>
      </c>
      <c r="L197" s="51" t="s">
        <v>17</v>
      </c>
      <c r="M197" s="34">
        <f>99+43</f>
        <v>142</v>
      </c>
      <c r="N197" s="2"/>
      <c r="Q197" s="4"/>
      <c r="S197" s="4"/>
      <c r="T197" s="2"/>
      <c r="U197" s="4"/>
      <c r="V197" s="4"/>
      <c r="W197" s="4"/>
      <c r="X197" s="2"/>
      <c r="Z197" s="4"/>
      <c r="AE197" s="3"/>
      <c r="AS197" s="3"/>
      <c r="AV197" s="3"/>
      <c r="AX197" s="3"/>
    </row>
    <row r="198" spans="1:50" s="1" customFormat="1" ht="11.25" customHeight="1" x14ac:dyDescent="0.2">
      <c r="A198" s="9" t="s">
        <v>11</v>
      </c>
      <c r="B198" s="51">
        <v>23512355</v>
      </c>
      <c r="C198" s="34">
        <v>9481811</v>
      </c>
      <c r="D198" s="34">
        <f>1024109+34915</f>
        <v>1059024</v>
      </c>
      <c r="E198" s="51">
        <f>2126398+150669</f>
        <v>2277067</v>
      </c>
      <c r="F198" s="34">
        <f>4820317+1182095</f>
        <v>6002412</v>
      </c>
      <c r="G198" s="34">
        <v>0</v>
      </c>
      <c r="H198" s="34">
        <f>195400+333068</f>
        <v>528468</v>
      </c>
      <c r="I198" s="34">
        <v>23220</v>
      </c>
      <c r="J198" s="51" t="s">
        <v>17</v>
      </c>
      <c r="K198" s="34">
        <v>782612</v>
      </c>
      <c r="L198" s="51" t="s">
        <v>17</v>
      </c>
      <c r="M198" s="34">
        <f>2391554+900349</f>
        <v>3291903</v>
      </c>
      <c r="N198" s="2"/>
    </row>
    <row r="199" spans="1:50" s="1" customFormat="1" ht="11.25" customHeight="1" x14ac:dyDescent="0.2">
      <c r="A199" s="9" t="s">
        <v>13</v>
      </c>
      <c r="B199" s="51">
        <v>3085.6108923884512</v>
      </c>
      <c r="C199" s="51">
        <f t="shared" ref="C199:M199" si="26">C198/(C197*12)</f>
        <v>4515.1480952380953</v>
      </c>
      <c r="D199" s="51">
        <f t="shared" si="26"/>
        <v>2941.7333333333331</v>
      </c>
      <c r="E199" s="51">
        <f t="shared" si="26"/>
        <v>2564.2646396396394</v>
      </c>
      <c r="F199" s="51">
        <f t="shared" si="26"/>
        <v>3760.9097744360902</v>
      </c>
      <c r="G199" s="51">
        <v>0</v>
      </c>
      <c r="H199" s="51">
        <f t="shared" si="26"/>
        <v>2446.6111111111113</v>
      </c>
      <c r="I199" s="51">
        <f t="shared" si="26"/>
        <v>967.5</v>
      </c>
      <c r="J199" s="51" t="s">
        <v>17</v>
      </c>
      <c r="K199" s="51">
        <f t="shared" si="26"/>
        <v>1185.7757575757576</v>
      </c>
      <c r="L199" s="51" t="s">
        <v>17</v>
      </c>
      <c r="M199" s="51">
        <f t="shared" si="26"/>
        <v>1931.8679577464789</v>
      </c>
      <c r="N199" s="2"/>
    </row>
    <row r="200" spans="1:50" s="1" customFormat="1" ht="11.25" customHeight="1" x14ac:dyDescent="0.2">
      <c r="A200" s="9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2"/>
    </row>
    <row r="201" spans="1:50" s="1" customFormat="1" ht="11.25" customHeight="1" x14ac:dyDescent="0.2">
      <c r="A201" s="9" t="s">
        <v>24</v>
      </c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2"/>
    </row>
    <row r="202" spans="1:50" s="1" customFormat="1" ht="11.25" customHeight="1" x14ac:dyDescent="0.2">
      <c r="A202" s="9" t="s">
        <v>8</v>
      </c>
      <c r="B202" s="51">
        <v>380</v>
      </c>
      <c r="C202" s="35">
        <v>6</v>
      </c>
      <c r="D202" s="35">
        <v>22</v>
      </c>
      <c r="E202" s="34">
        <v>3</v>
      </c>
      <c r="F202" s="35">
        <v>77</v>
      </c>
      <c r="G202" s="34">
        <v>6</v>
      </c>
      <c r="H202" s="35">
        <v>39</v>
      </c>
      <c r="I202" s="35">
        <v>37</v>
      </c>
      <c r="J202" s="35">
        <v>35</v>
      </c>
      <c r="K202" s="35">
        <v>96</v>
      </c>
      <c r="L202" s="35">
        <v>15</v>
      </c>
      <c r="M202" s="35">
        <v>44</v>
      </c>
      <c r="N202" s="2"/>
    </row>
    <row r="203" spans="1:50" s="1" customFormat="1" ht="11.25" customHeight="1" x14ac:dyDescent="0.2">
      <c r="A203" s="9" t="s">
        <v>10</v>
      </c>
      <c r="B203" s="51">
        <v>4022</v>
      </c>
      <c r="C203" s="35">
        <v>6</v>
      </c>
      <c r="D203" s="35">
        <v>95</v>
      </c>
      <c r="E203" s="34">
        <v>26</v>
      </c>
      <c r="F203" s="35">
        <v>818</v>
      </c>
      <c r="G203" s="34">
        <v>27</v>
      </c>
      <c r="H203" s="35">
        <v>158</v>
      </c>
      <c r="I203" s="35">
        <v>189</v>
      </c>
      <c r="J203" s="35">
        <v>358</v>
      </c>
      <c r="K203" s="35">
        <v>1474</v>
      </c>
      <c r="L203" s="35">
        <v>40</v>
      </c>
      <c r="M203" s="35">
        <v>831</v>
      </c>
      <c r="N203" s="2"/>
    </row>
    <row r="204" spans="1:50" s="1" customFormat="1" ht="11.25" customHeight="1" x14ac:dyDescent="0.2">
      <c r="A204" s="9" t="s">
        <v>11</v>
      </c>
      <c r="B204" s="51">
        <v>114479675</v>
      </c>
      <c r="C204" s="35">
        <v>296826</v>
      </c>
      <c r="D204" s="35">
        <v>2830567</v>
      </c>
      <c r="E204" s="34">
        <v>757728</v>
      </c>
      <c r="F204" s="35">
        <v>22980785</v>
      </c>
      <c r="G204" s="34">
        <v>842259</v>
      </c>
      <c r="H204" s="35">
        <v>4543191</v>
      </c>
      <c r="I204" s="35">
        <v>6384933</v>
      </c>
      <c r="J204" s="35">
        <v>13837468</v>
      </c>
      <c r="K204" s="35">
        <v>28956603</v>
      </c>
      <c r="L204" s="35">
        <v>1372101</v>
      </c>
      <c r="M204" s="35">
        <v>31677214</v>
      </c>
      <c r="N204" s="2"/>
    </row>
    <row r="205" spans="1:50" s="1" customFormat="1" ht="11.25" customHeight="1" x14ac:dyDescent="0.2">
      <c r="A205" s="9" t="s">
        <v>13</v>
      </c>
      <c r="B205" s="51">
        <v>2371.947517818664</v>
      </c>
      <c r="C205" s="51">
        <f t="shared" ref="C205:M205" si="27">C204/(C203*12)</f>
        <v>4122.583333333333</v>
      </c>
      <c r="D205" s="51">
        <f t="shared" si="27"/>
        <v>2482.95350877193</v>
      </c>
      <c r="E205" s="51">
        <f t="shared" si="27"/>
        <v>2428.6153846153848</v>
      </c>
      <c r="F205" s="51">
        <f t="shared" si="27"/>
        <v>2341.1557660961694</v>
      </c>
      <c r="G205" s="51">
        <f t="shared" si="27"/>
        <v>2599.5648148148148</v>
      </c>
      <c r="H205" s="51">
        <f t="shared" si="27"/>
        <v>2396.1977848101264</v>
      </c>
      <c r="I205" s="51">
        <f t="shared" si="27"/>
        <v>2815.2261904761904</v>
      </c>
      <c r="J205" s="51">
        <f t="shared" si="27"/>
        <v>3221.0121042830542</v>
      </c>
      <c r="K205" s="51">
        <f t="shared" si="27"/>
        <v>1637.0761533242876</v>
      </c>
      <c r="L205" s="51">
        <f t="shared" si="27"/>
        <v>2858.5437499999998</v>
      </c>
      <c r="M205" s="51">
        <f t="shared" si="27"/>
        <v>3176.6159245888489</v>
      </c>
      <c r="N205" s="2"/>
    </row>
    <row r="206" spans="1:50" s="1" customFormat="1" ht="11.25" customHeight="1" x14ac:dyDescent="0.2">
      <c r="A206" s="9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2"/>
    </row>
    <row r="207" spans="1:50" s="1" customFormat="1" ht="11.25" customHeight="1" x14ac:dyDescent="0.2">
      <c r="A207" s="9" t="s">
        <v>38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50" s="1" customFormat="1" ht="11.25" customHeight="1" x14ac:dyDescent="0.2">
      <c r="A208" s="9" t="s">
        <v>8</v>
      </c>
      <c r="B208" s="51">
        <v>116</v>
      </c>
      <c r="C208" s="36">
        <v>5</v>
      </c>
      <c r="D208" s="37">
        <v>11</v>
      </c>
      <c r="E208" s="51">
        <v>3</v>
      </c>
      <c r="F208" s="37">
        <v>15</v>
      </c>
      <c r="G208" s="51" t="s">
        <v>17</v>
      </c>
      <c r="H208" s="37">
        <v>6</v>
      </c>
      <c r="I208" s="51" t="s">
        <v>17</v>
      </c>
      <c r="J208" s="37">
        <v>12</v>
      </c>
      <c r="K208" s="37">
        <v>11</v>
      </c>
      <c r="L208" s="37">
        <v>7</v>
      </c>
      <c r="M208" s="37">
        <v>35</v>
      </c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s="1" customFormat="1" ht="11.25" customHeight="1" x14ac:dyDescent="0.2">
      <c r="A209" s="9" t="s">
        <v>10</v>
      </c>
      <c r="B209" s="51">
        <v>1310</v>
      </c>
      <c r="C209" s="36">
        <v>132</v>
      </c>
      <c r="D209" s="37">
        <v>103</v>
      </c>
      <c r="E209" s="51">
        <v>66</v>
      </c>
      <c r="F209" s="37">
        <v>99</v>
      </c>
      <c r="G209" s="51" t="s">
        <v>17</v>
      </c>
      <c r="H209" s="37">
        <v>16</v>
      </c>
      <c r="I209" s="51" t="s">
        <v>17</v>
      </c>
      <c r="J209" s="37">
        <v>210</v>
      </c>
      <c r="K209" s="37">
        <v>90</v>
      </c>
      <c r="L209" s="37">
        <v>50</v>
      </c>
      <c r="M209" s="37">
        <v>519</v>
      </c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s="1" customFormat="1" ht="11.25" customHeight="1" x14ac:dyDescent="0.2">
      <c r="A210" s="9" t="s">
        <v>11</v>
      </c>
      <c r="B210" s="51">
        <v>52858438</v>
      </c>
      <c r="C210" s="36">
        <v>10046612</v>
      </c>
      <c r="D210" s="37">
        <v>3947062</v>
      </c>
      <c r="E210" s="51">
        <v>2134418</v>
      </c>
      <c r="F210" s="37">
        <v>2168092</v>
      </c>
      <c r="G210" s="51" t="s">
        <v>17</v>
      </c>
      <c r="H210" s="37">
        <v>367198</v>
      </c>
      <c r="I210" s="51" t="s">
        <v>17</v>
      </c>
      <c r="J210" s="37">
        <v>9683184</v>
      </c>
      <c r="K210" s="37">
        <v>1169314</v>
      </c>
      <c r="L210" s="37">
        <v>1436399</v>
      </c>
      <c r="M210" s="37">
        <v>20915615</v>
      </c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s="1" customFormat="1" ht="11.25" customHeight="1" x14ac:dyDescent="0.2">
      <c r="A211" s="9" t="s">
        <v>13</v>
      </c>
      <c r="B211" s="51">
        <v>3362.4960559796436</v>
      </c>
      <c r="C211" s="51">
        <f t="shared" ref="C211:M211" si="28">C210/(C209*12)</f>
        <v>6342.5580808080804</v>
      </c>
      <c r="D211" s="51">
        <f t="shared" si="28"/>
        <v>3193.4158576051782</v>
      </c>
      <c r="E211" s="51">
        <f t="shared" si="28"/>
        <v>2694.9722222222222</v>
      </c>
      <c r="F211" s="51">
        <f t="shared" si="28"/>
        <v>1824.993265993266</v>
      </c>
      <c r="G211" s="51" t="s">
        <v>17</v>
      </c>
      <c r="H211" s="51">
        <f t="shared" si="28"/>
        <v>1912.4895833333333</v>
      </c>
      <c r="I211" s="51" t="s">
        <v>17</v>
      </c>
      <c r="J211" s="51">
        <f t="shared" si="28"/>
        <v>3842.5333333333333</v>
      </c>
      <c r="K211" s="51">
        <f t="shared" si="28"/>
        <v>1082.6981481481482</v>
      </c>
      <c r="L211" s="51">
        <f t="shared" si="28"/>
        <v>2393.9983333333334</v>
      </c>
      <c r="M211" s="51">
        <f t="shared" si="28"/>
        <v>3358.3196852922288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s="1" customFormat="1" ht="11.25" customHeight="1" x14ac:dyDescent="0.2">
      <c r="A212" s="9"/>
      <c r="B212" s="36"/>
      <c r="C212" s="36"/>
      <c r="D212" s="36"/>
      <c r="E212" s="36"/>
      <c r="F212" s="36"/>
      <c r="G212" s="36" t="s">
        <v>0</v>
      </c>
      <c r="H212" s="36"/>
      <c r="I212" s="36"/>
      <c r="J212" s="36"/>
      <c r="K212" s="36"/>
      <c r="L212" s="36"/>
      <c r="M212" s="36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s="1" customFormat="1" ht="11.25" customHeight="1" x14ac:dyDescent="0.2">
      <c r="A213" s="9" t="s">
        <v>63</v>
      </c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s="1" customFormat="1" ht="11.25" customHeight="1" x14ac:dyDescent="0.2">
      <c r="A214" s="9" t="s">
        <v>8</v>
      </c>
      <c r="B214" s="51">
        <v>112</v>
      </c>
      <c r="C214" s="51" t="s">
        <v>17</v>
      </c>
      <c r="D214" s="37">
        <v>26</v>
      </c>
      <c r="E214" s="36">
        <v>9</v>
      </c>
      <c r="F214" s="37">
        <v>20</v>
      </c>
      <c r="G214" s="51" t="s">
        <v>17</v>
      </c>
      <c r="H214" s="37">
        <v>8</v>
      </c>
      <c r="I214" s="37">
        <v>16</v>
      </c>
      <c r="J214" s="37">
        <v>5</v>
      </c>
      <c r="K214" s="37">
        <v>9</v>
      </c>
      <c r="L214" s="51" t="s">
        <v>17</v>
      </c>
      <c r="M214" s="37">
        <v>15</v>
      </c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s="1" customFormat="1" ht="11.25" customHeight="1" x14ac:dyDescent="0.2">
      <c r="A215" s="9" t="s">
        <v>10</v>
      </c>
      <c r="B215" s="51">
        <v>1017</v>
      </c>
      <c r="C215" s="51" t="s">
        <v>17</v>
      </c>
      <c r="D215" s="37">
        <v>122</v>
      </c>
      <c r="E215" s="36">
        <v>44</v>
      </c>
      <c r="F215" s="37">
        <v>189</v>
      </c>
      <c r="G215" s="51" t="s">
        <v>17</v>
      </c>
      <c r="H215" s="37">
        <v>42</v>
      </c>
      <c r="I215" s="37">
        <v>78</v>
      </c>
      <c r="J215" s="37">
        <v>39</v>
      </c>
      <c r="K215" s="37">
        <v>111</v>
      </c>
      <c r="L215" s="51" t="s">
        <v>17</v>
      </c>
      <c r="M215" s="37">
        <v>366</v>
      </c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s="1" customFormat="1" ht="11.25" customHeight="1" x14ac:dyDescent="0.2">
      <c r="A216" s="9" t="s">
        <v>11</v>
      </c>
      <c r="B216" s="51">
        <v>29297420</v>
      </c>
      <c r="C216" s="51" t="s">
        <v>17</v>
      </c>
      <c r="D216" s="37">
        <v>4683127</v>
      </c>
      <c r="E216" s="36">
        <v>1384822</v>
      </c>
      <c r="F216" s="37">
        <v>3482494</v>
      </c>
      <c r="G216" s="51" t="s">
        <v>17</v>
      </c>
      <c r="H216" s="37">
        <v>1470124</v>
      </c>
      <c r="I216" s="37">
        <v>5515766</v>
      </c>
      <c r="J216" s="37">
        <v>547172</v>
      </c>
      <c r="K216" s="37">
        <v>1175178</v>
      </c>
      <c r="L216" s="51" t="s">
        <v>17</v>
      </c>
      <c r="M216" s="37">
        <v>10197099</v>
      </c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s="1" customFormat="1" ht="11.25" customHeight="1" x14ac:dyDescent="0.2">
      <c r="A217" s="9" t="s">
        <v>13</v>
      </c>
      <c r="B217" s="51">
        <v>2400.6407735168796</v>
      </c>
      <c r="C217" s="51" t="s">
        <v>17</v>
      </c>
      <c r="D217" s="51">
        <f t="shared" ref="C217:M217" si="29">D216/(D215*12)</f>
        <v>3198.8572404371585</v>
      </c>
      <c r="E217" s="51">
        <f t="shared" si="29"/>
        <v>2622.7689393939395</v>
      </c>
      <c r="F217" s="51">
        <f t="shared" si="29"/>
        <v>1535.4911816578483</v>
      </c>
      <c r="G217" s="51" t="s">
        <v>17</v>
      </c>
      <c r="H217" s="51">
        <f t="shared" si="29"/>
        <v>2916.9126984126983</v>
      </c>
      <c r="I217" s="51">
        <f t="shared" si="29"/>
        <v>5892.9123931623935</v>
      </c>
      <c r="J217" s="51">
        <f t="shared" si="29"/>
        <v>1169.1709401709402</v>
      </c>
      <c r="K217" s="51">
        <f t="shared" si="29"/>
        <v>882.26576576576576</v>
      </c>
      <c r="L217" s="51" t="s">
        <v>17</v>
      </c>
      <c r="M217" s="51">
        <f t="shared" si="29"/>
        <v>2321.7438524590166</v>
      </c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s="1" customFormat="1" ht="11.25" customHeight="1" x14ac:dyDescent="0.2">
      <c r="A218" s="19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s="1" customFormat="1" ht="11.25" customHeight="1" x14ac:dyDescent="0.2">
      <c r="A219" s="9" t="s">
        <v>39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s="1" customFormat="1" ht="11.25" customHeight="1" x14ac:dyDescent="0.2">
      <c r="A220" s="9" t="s">
        <v>8</v>
      </c>
      <c r="B220" s="51">
        <v>92</v>
      </c>
      <c r="C220" s="51" t="s">
        <v>17</v>
      </c>
      <c r="D220" s="37">
        <v>12</v>
      </c>
      <c r="E220" s="36">
        <v>6</v>
      </c>
      <c r="F220" s="37">
        <v>17</v>
      </c>
      <c r="G220" s="51" t="s">
        <v>17</v>
      </c>
      <c r="H220" s="37">
        <v>7</v>
      </c>
      <c r="I220" s="37">
        <v>7</v>
      </c>
      <c r="J220" s="37">
        <v>13</v>
      </c>
      <c r="K220" s="37">
        <v>8</v>
      </c>
      <c r="L220" s="51" t="s">
        <v>17</v>
      </c>
      <c r="M220" s="37">
        <v>19</v>
      </c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s="1" customFormat="1" ht="11.25" customHeight="1" x14ac:dyDescent="0.2">
      <c r="A221" s="9" t="s">
        <v>10</v>
      </c>
      <c r="B221" s="51">
        <v>1108</v>
      </c>
      <c r="C221" s="51" t="s">
        <v>17</v>
      </c>
      <c r="D221" s="37">
        <v>81</v>
      </c>
      <c r="E221" s="36">
        <v>35</v>
      </c>
      <c r="F221" s="37">
        <v>240</v>
      </c>
      <c r="G221" s="51" t="s">
        <v>17</v>
      </c>
      <c r="H221" s="37">
        <v>16</v>
      </c>
      <c r="I221" s="37">
        <v>25</v>
      </c>
      <c r="J221" s="37">
        <v>341</v>
      </c>
      <c r="K221" s="37">
        <v>82</v>
      </c>
      <c r="L221" s="51" t="s">
        <v>17</v>
      </c>
      <c r="M221" s="37">
        <v>273</v>
      </c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s="1" customFormat="1" ht="11.25" customHeight="1" x14ac:dyDescent="0.2">
      <c r="A222" s="9" t="s">
        <v>11</v>
      </c>
      <c r="B222" s="51">
        <v>30935570</v>
      </c>
      <c r="C222" s="51" t="s">
        <v>17</v>
      </c>
      <c r="D222" s="37">
        <v>2832401</v>
      </c>
      <c r="E222" s="36">
        <v>866460</v>
      </c>
      <c r="F222" s="37">
        <v>4858119</v>
      </c>
      <c r="G222" s="51" t="s">
        <v>17</v>
      </c>
      <c r="H222" s="37">
        <v>335698</v>
      </c>
      <c r="I222" s="37">
        <v>818270</v>
      </c>
      <c r="J222" s="37">
        <v>12999318</v>
      </c>
      <c r="K222" s="37">
        <v>768181</v>
      </c>
      <c r="L222" s="51" t="s">
        <v>17</v>
      </c>
      <c r="M222" s="37">
        <v>6906517</v>
      </c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s="1" customFormat="1" ht="11.25" customHeight="1" x14ac:dyDescent="0.2">
      <c r="A223" s="9" t="s">
        <v>13</v>
      </c>
      <c r="B223" s="51">
        <v>2326.6824608904935</v>
      </c>
      <c r="C223" s="51" t="s">
        <v>17</v>
      </c>
      <c r="D223" s="51">
        <f t="shared" ref="C223:M223" si="30">D222/(D221*12)</f>
        <v>2913.9927983539096</v>
      </c>
      <c r="E223" s="51">
        <f t="shared" si="30"/>
        <v>2063</v>
      </c>
      <c r="F223" s="51">
        <f t="shared" si="30"/>
        <v>1686.846875</v>
      </c>
      <c r="G223" s="51" t="s">
        <v>17</v>
      </c>
      <c r="H223" s="51">
        <f t="shared" si="30"/>
        <v>1748.4270833333333</v>
      </c>
      <c r="I223" s="51">
        <f t="shared" si="30"/>
        <v>2727.5666666666666</v>
      </c>
      <c r="J223" s="51">
        <f t="shared" si="30"/>
        <v>3176.7639296187685</v>
      </c>
      <c r="K223" s="51">
        <f t="shared" si="30"/>
        <v>780.67174796747963</v>
      </c>
      <c r="L223" s="51" t="s">
        <v>17</v>
      </c>
      <c r="M223" s="51">
        <f t="shared" si="30"/>
        <v>2108.2164224664225</v>
      </c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s="1" customFormat="1" ht="11.25" customHeight="1" x14ac:dyDescent="0.2">
      <c r="A224" s="9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s="1" customFormat="1" ht="11.25" customHeight="1" x14ac:dyDescent="0.2">
      <c r="A225" s="9" t="s">
        <v>25</v>
      </c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s="1" customFormat="1" ht="11.25" customHeight="1" x14ac:dyDescent="0.2">
      <c r="A226" s="9" t="s">
        <v>8</v>
      </c>
      <c r="B226" s="51">
        <v>173</v>
      </c>
      <c r="C226" s="51" t="s">
        <v>17</v>
      </c>
      <c r="D226" s="37">
        <v>16</v>
      </c>
      <c r="E226" s="37">
        <v>9</v>
      </c>
      <c r="F226" s="37">
        <v>37</v>
      </c>
      <c r="G226" s="51" t="s">
        <v>17</v>
      </c>
      <c r="H226" s="37">
        <v>10</v>
      </c>
      <c r="I226" s="37">
        <v>14</v>
      </c>
      <c r="J226" s="37">
        <v>24</v>
      </c>
      <c r="K226" s="37">
        <v>23</v>
      </c>
      <c r="L226" s="37">
        <v>8</v>
      </c>
      <c r="M226" s="37">
        <v>30</v>
      </c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s="1" customFormat="1" ht="11.25" customHeight="1" x14ac:dyDescent="0.2">
      <c r="A227" s="9" t="s">
        <v>10</v>
      </c>
      <c r="B227" s="51">
        <v>2243</v>
      </c>
      <c r="C227" s="51" t="s">
        <v>17</v>
      </c>
      <c r="D227" s="37">
        <v>82</v>
      </c>
      <c r="E227" s="37">
        <v>361</v>
      </c>
      <c r="F227" s="37">
        <v>285</v>
      </c>
      <c r="G227" s="51" t="s">
        <v>17</v>
      </c>
      <c r="H227" s="37">
        <v>43</v>
      </c>
      <c r="I227" s="37">
        <v>135</v>
      </c>
      <c r="J227" s="37">
        <v>430</v>
      </c>
      <c r="K227" s="37">
        <v>251</v>
      </c>
      <c r="L227" s="37">
        <v>31</v>
      </c>
      <c r="M227" s="37">
        <v>601</v>
      </c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s="1" customFormat="1" ht="11.25" customHeight="1" x14ac:dyDescent="0.2">
      <c r="A228" s="9" t="s">
        <v>11</v>
      </c>
      <c r="B228" s="51">
        <v>67096081</v>
      </c>
      <c r="C228" s="51" t="s">
        <v>17</v>
      </c>
      <c r="D228" s="37">
        <v>2221699</v>
      </c>
      <c r="E228" s="37">
        <v>14703812</v>
      </c>
      <c r="F228" s="37">
        <v>6299159</v>
      </c>
      <c r="G228" s="51" t="s">
        <v>17</v>
      </c>
      <c r="H228" s="37">
        <v>1601432</v>
      </c>
      <c r="I228" s="37">
        <v>7428167</v>
      </c>
      <c r="J228" s="37">
        <v>15129263</v>
      </c>
      <c r="K228" s="37">
        <v>3038740</v>
      </c>
      <c r="L228" s="37">
        <v>767840</v>
      </c>
      <c r="M228" s="37">
        <v>15629509</v>
      </c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s="1" customFormat="1" ht="11.25" customHeight="1" x14ac:dyDescent="0.2">
      <c r="A229" s="9" t="s">
        <v>13</v>
      </c>
      <c r="B229" s="51">
        <v>2492.7954005052757</v>
      </c>
      <c r="C229" s="51" t="s">
        <v>17</v>
      </c>
      <c r="D229" s="51">
        <f t="shared" ref="C229:M229" si="31">D228/(D227*12)</f>
        <v>2257.8241869918697</v>
      </c>
      <c r="E229" s="51">
        <f t="shared" si="31"/>
        <v>3394.2317636195753</v>
      </c>
      <c r="F229" s="51">
        <f t="shared" si="31"/>
        <v>1841.8593567251462</v>
      </c>
      <c r="G229" s="51" t="s">
        <v>17</v>
      </c>
      <c r="H229" s="51">
        <f t="shared" si="31"/>
        <v>3103.5503875968993</v>
      </c>
      <c r="I229" s="51">
        <f t="shared" si="31"/>
        <v>4585.288271604938</v>
      </c>
      <c r="J229" s="51">
        <f t="shared" si="31"/>
        <v>2932.0277131782946</v>
      </c>
      <c r="K229" s="51">
        <f t="shared" si="31"/>
        <v>1008.8778220451527</v>
      </c>
      <c r="L229" s="51">
        <f t="shared" si="31"/>
        <v>2064.0860215053763</v>
      </c>
      <c r="M229" s="51">
        <f t="shared" si="31"/>
        <v>2167.1532168607878</v>
      </c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s="1" customFormat="1" ht="11.25" customHeight="1" x14ac:dyDescent="0.2">
      <c r="A230" s="9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</row>
    <row r="231" spans="1:27" s="1" customFormat="1" ht="11.25" customHeight="1" x14ac:dyDescent="0.2"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</row>
    <row r="232" spans="1:27" s="1" customFormat="1" ht="11.25" customHeight="1" x14ac:dyDescent="0.2"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</row>
    <row r="233" spans="1:27" s="1" customFormat="1" ht="11.25" customHeight="1" x14ac:dyDescent="0.2">
      <c r="A233" s="71" t="s">
        <v>56</v>
      </c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</row>
    <row r="234" spans="1:27" s="1" customFormat="1" ht="11.25" customHeight="1" x14ac:dyDescent="0.2">
      <c r="A234" s="71" t="s">
        <v>74</v>
      </c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</row>
    <row r="235" spans="1:27" s="1" customFormat="1" ht="11.25" customHeight="1" x14ac:dyDescent="0.2"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</row>
    <row r="236" spans="1:27" s="1" customFormat="1" ht="11.25" customHeight="1" x14ac:dyDescent="0.2">
      <c r="A236" s="19"/>
      <c r="B236" s="19"/>
      <c r="C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</row>
    <row r="237" spans="1:27" x14ac:dyDescent="0.2">
      <c r="N237" s="1"/>
    </row>
    <row r="239" spans="1:27" x14ac:dyDescent="0.2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</row>
    <row r="240" spans="1:27" s="1" customFormat="1" ht="11.25" customHeight="1" x14ac:dyDescent="0.2">
      <c r="A240" s="55"/>
      <c r="B240" s="55"/>
      <c r="C240" s="55"/>
      <c r="D240" s="55"/>
      <c r="E240" s="55"/>
      <c r="F240" s="55"/>
      <c r="G240" s="56" t="s">
        <v>72</v>
      </c>
      <c r="H240" s="55"/>
      <c r="I240" s="55"/>
      <c r="J240" s="55"/>
      <c r="K240" s="55"/>
      <c r="L240" s="55"/>
      <c r="M240" s="55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s="1" customFormat="1" ht="11.25" customHeight="1" x14ac:dyDescent="0.2">
      <c r="A241" s="55"/>
      <c r="B241" s="55"/>
      <c r="C241" s="55"/>
      <c r="D241" s="55"/>
      <c r="E241" s="55"/>
      <c r="F241" s="55"/>
      <c r="G241" s="56" t="s">
        <v>75</v>
      </c>
      <c r="H241" s="55"/>
      <c r="I241" s="55"/>
      <c r="J241" s="55"/>
      <c r="K241" s="55"/>
      <c r="L241" s="55"/>
      <c r="M241" s="55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2">
      <c r="A242" s="57"/>
      <c r="B242" s="58"/>
      <c r="C242" s="57"/>
      <c r="D242" s="57"/>
      <c r="E242" s="57"/>
      <c r="F242" s="57"/>
      <c r="G242" s="57" t="s">
        <v>76</v>
      </c>
      <c r="H242" s="57"/>
      <c r="I242" s="57"/>
      <c r="J242" s="57"/>
      <c r="K242" s="57"/>
      <c r="L242" s="57"/>
      <c r="M242" s="57"/>
    </row>
    <row r="243" spans="1:27" s="1" customFormat="1" x14ac:dyDescent="0.2">
      <c r="A243" s="59"/>
      <c r="B243" s="60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s="1" customFormat="1" x14ac:dyDescent="0.2">
      <c r="A244" s="61"/>
      <c r="B244" s="62"/>
      <c r="C244" s="62"/>
      <c r="D244" s="62"/>
      <c r="E244" s="62"/>
      <c r="F244" s="62" t="s">
        <v>40</v>
      </c>
      <c r="G244" s="62"/>
      <c r="H244" s="62"/>
      <c r="I244" s="62"/>
      <c r="J244" s="62"/>
      <c r="K244" s="62"/>
      <c r="L244" s="62"/>
      <c r="M244" s="6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s="6" customFormat="1" ht="13.5" thickBot="1" x14ac:dyDescent="0.25">
      <c r="A245" s="63"/>
      <c r="B245" s="64"/>
      <c r="C245" s="64"/>
      <c r="D245" s="64"/>
      <c r="E245" s="64"/>
      <c r="F245" s="64" t="s">
        <v>59</v>
      </c>
      <c r="G245" s="64"/>
      <c r="H245" s="64" t="s">
        <v>44</v>
      </c>
      <c r="I245" s="64" t="s">
        <v>45</v>
      </c>
      <c r="J245" s="64" t="s">
        <v>47</v>
      </c>
      <c r="K245" s="64" t="s">
        <v>49</v>
      </c>
      <c r="L245" s="64"/>
      <c r="M245" s="64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s="1" customFormat="1" ht="14.25" thickTop="1" thickBot="1" x14ac:dyDescent="0.25">
      <c r="A246" s="65" t="s">
        <v>58</v>
      </c>
      <c r="B246" s="66" t="s">
        <v>57</v>
      </c>
      <c r="C246" s="66" t="s">
        <v>65</v>
      </c>
      <c r="D246" s="66" t="s">
        <v>66</v>
      </c>
      <c r="E246" s="66" t="s">
        <v>67</v>
      </c>
      <c r="F246" s="66" t="s">
        <v>41</v>
      </c>
      <c r="G246" s="66" t="s">
        <v>42</v>
      </c>
      <c r="H246" s="66" t="s">
        <v>43</v>
      </c>
      <c r="I246" s="66" t="s">
        <v>46</v>
      </c>
      <c r="J246" s="66" t="s">
        <v>48</v>
      </c>
      <c r="K246" s="66" t="s">
        <v>50</v>
      </c>
      <c r="L246" s="66" t="s">
        <v>51</v>
      </c>
      <c r="M246" s="66" t="s">
        <v>36</v>
      </c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s="1" customFormat="1" ht="13.5" thickTop="1" x14ac:dyDescent="0.2">
      <c r="A247" s="67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</row>
    <row r="248" spans="1:27" s="1" customFormat="1" x14ac:dyDescent="0.2">
      <c r="A248" s="12" t="s">
        <v>26</v>
      </c>
      <c r="B248" s="11" t="s">
        <v>28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s="1" customFormat="1" x14ac:dyDescent="0.2">
      <c r="A249" s="9" t="s">
        <v>8</v>
      </c>
      <c r="B249" s="51">
        <v>88</v>
      </c>
      <c r="C249" s="39">
        <v>0</v>
      </c>
      <c r="D249" s="39">
        <v>8</v>
      </c>
      <c r="E249" s="51" t="s">
        <v>17</v>
      </c>
      <c r="F249" s="39">
        <v>15</v>
      </c>
      <c r="G249" s="51" t="s">
        <v>17</v>
      </c>
      <c r="H249" s="39">
        <v>6</v>
      </c>
      <c r="I249" s="38">
        <v>5</v>
      </c>
      <c r="J249" s="39">
        <v>6</v>
      </c>
      <c r="K249" s="39">
        <v>17</v>
      </c>
      <c r="L249" s="51" t="s">
        <v>17</v>
      </c>
      <c r="M249" s="39">
        <v>25</v>
      </c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s="1" customFormat="1" x14ac:dyDescent="0.2">
      <c r="A250" s="9" t="s">
        <v>10</v>
      </c>
      <c r="B250" s="51">
        <v>673</v>
      </c>
      <c r="C250" s="39">
        <v>0</v>
      </c>
      <c r="D250" s="39">
        <v>28</v>
      </c>
      <c r="E250" s="51" t="s">
        <v>17</v>
      </c>
      <c r="F250" s="39">
        <v>72</v>
      </c>
      <c r="G250" s="51" t="s">
        <v>17</v>
      </c>
      <c r="H250" s="39">
        <v>16</v>
      </c>
      <c r="I250" s="38">
        <v>13</v>
      </c>
      <c r="J250" s="39">
        <v>158</v>
      </c>
      <c r="K250" s="39">
        <v>94</v>
      </c>
      <c r="L250" s="51" t="s">
        <v>17</v>
      </c>
      <c r="M250" s="39">
        <v>256</v>
      </c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s="1" customFormat="1" x14ac:dyDescent="0.2">
      <c r="A251" s="9" t="s">
        <v>11</v>
      </c>
      <c r="B251" s="51">
        <v>19957875</v>
      </c>
      <c r="C251" s="39">
        <v>0</v>
      </c>
      <c r="D251" s="39">
        <v>912093</v>
      </c>
      <c r="E251" s="51" t="s">
        <v>17</v>
      </c>
      <c r="F251" s="39">
        <v>1347642</v>
      </c>
      <c r="G251" s="51" t="s">
        <v>17</v>
      </c>
      <c r="H251" s="39">
        <v>503807</v>
      </c>
      <c r="I251" s="38">
        <v>121332</v>
      </c>
      <c r="J251" s="39">
        <v>6118848</v>
      </c>
      <c r="K251" s="39">
        <v>1144134</v>
      </c>
      <c r="L251" s="51" t="s">
        <v>17</v>
      </c>
      <c r="M251" s="39">
        <v>8805565</v>
      </c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s="1" customFormat="1" x14ac:dyDescent="0.2">
      <c r="A252" s="9" t="s">
        <v>13</v>
      </c>
      <c r="B252" s="51">
        <v>2471.2574294205051</v>
      </c>
      <c r="C252" s="38">
        <v>0</v>
      </c>
      <c r="D252" s="51">
        <f t="shared" ref="D252:M252" si="32">D251/(D250*12)</f>
        <v>2714.5625</v>
      </c>
      <c r="E252" s="51" t="s">
        <v>17</v>
      </c>
      <c r="F252" s="51">
        <f t="shared" si="32"/>
        <v>1559.7708333333333</v>
      </c>
      <c r="G252" s="51" t="s">
        <v>17</v>
      </c>
      <c r="H252" s="51">
        <f t="shared" si="32"/>
        <v>2623.9947916666665</v>
      </c>
      <c r="I252" s="51">
        <f t="shared" si="32"/>
        <v>777.76923076923072</v>
      </c>
      <c r="J252" s="51">
        <f t="shared" si="32"/>
        <v>3227.2405063291139</v>
      </c>
      <c r="K252" s="51">
        <f t="shared" si="32"/>
        <v>1014.3031914893617</v>
      </c>
      <c r="L252" s="51" t="s">
        <v>17</v>
      </c>
      <c r="M252" s="51">
        <f t="shared" si="32"/>
        <v>2866.3948567708335</v>
      </c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s="1" customFormat="1" ht="11.25" x14ac:dyDescent="0.2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s="1" customFormat="1" x14ac:dyDescent="0.2">
      <c r="A254" s="9" t="s">
        <v>27</v>
      </c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s="1" customFormat="1" x14ac:dyDescent="0.2">
      <c r="A255" s="9" t="s">
        <v>8</v>
      </c>
      <c r="B255" s="51">
        <v>845</v>
      </c>
      <c r="C255" s="51" t="s">
        <v>17</v>
      </c>
      <c r="D255" s="39">
        <v>58</v>
      </c>
      <c r="E255" s="51" t="s">
        <v>17</v>
      </c>
      <c r="F255" s="39">
        <v>148</v>
      </c>
      <c r="G255" s="39">
        <v>25</v>
      </c>
      <c r="H255" s="39">
        <v>162</v>
      </c>
      <c r="I255" s="39">
        <v>197</v>
      </c>
      <c r="J255" s="39">
        <v>57</v>
      </c>
      <c r="K255" s="39">
        <v>119</v>
      </c>
      <c r="L255" s="39">
        <v>36</v>
      </c>
      <c r="M255" s="39">
        <v>27</v>
      </c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s="1" customFormat="1" x14ac:dyDescent="0.2">
      <c r="A256" s="9" t="s">
        <v>10</v>
      </c>
      <c r="B256" s="51">
        <v>11657</v>
      </c>
      <c r="C256" s="51" t="s">
        <v>17</v>
      </c>
      <c r="D256" s="39">
        <v>252</v>
      </c>
      <c r="E256" s="51" t="s">
        <v>17</v>
      </c>
      <c r="F256" s="39">
        <v>1235</v>
      </c>
      <c r="G256" s="39">
        <v>151</v>
      </c>
      <c r="H256" s="39">
        <v>747</v>
      </c>
      <c r="I256" s="39">
        <v>794</v>
      </c>
      <c r="J256" s="39">
        <v>873</v>
      </c>
      <c r="K256" s="39">
        <v>5987</v>
      </c>
      <c r="L256" s="39">
        <v>358</v>
      </c>
      <c r="M256" s="39">
        <v>1134</v>
      </c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s="1" customFormat="1" x14ac:dyDescent="0.2">
      <c r="A257" s="9" t="s">
        <v>11</v>
      </c>
      <c r="B257" s="51">
        <v>420291979</v>
      </c>
      <c r="C257" s="51" t="s">
        <v>17</v>
      </c>
      <c r="D257" s="39">
        <v>12644024</v>
      </c>
      <c r="E257" s="51" t="s">
        <v>17</v>
      </c>
      <c r="F257" s="39">
        <v>38709424</v>
      </c>
      <c r="G257" s="39">
        <v>8024160</v>
      </c>
      <c r="H257" s="39">
        <v>41885358</v>
      </c>
      <c r="I257" s="39">
        <v>42010276</v>
      </c>
      <c r="J257" s="39">
        <v>40822508</v>
      </c>
      <c r="K257" s="39">
        <v>167080765</v>
      </c>
      <c r="L257" s="39">
        <v>17349866</v>
      </c>
      <c r="M257" s="39">
        <v>44382012</v>
      </c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s="1" customFormat="1" x14ac:dyDescent="0.2">
      <c r="A258" s="9" t="s">
        <v>13</v>
      </c>
      <c r="B258" s="51">
        <v>3004.5750693431701</v>
      </c>
      <c r="C258" s="51" t="s">
        <v>17</v>
      </c>
      <c r="D258" s="51">
        <f t="shared" ref="C258:M258" si="33">D257/(D256*12)</f>
        <v>4181.2248677248681</v>
      </c>
      <c r="E258" s="51" t="s">
        <v>17</v>
      </c>
      <c r="F258" s="51">
        <f t="shared" si="33"/>
        <v>2611.9719298245614</v>
      </c>
      <c r="G258" s="51">
        <f t="shared" si="33"/>
        <v>4428.3443708609275</v>
      </c>
      <c r="H258" s="51">
        <f t="shared" si="33"/>
        <v>4672.6191432396254</v>
      </c>
      <c r="I258" s="51">
        <f t="shared" si="33"/>
        <v>4409.1389588581023</v>
      </c>
      <c r="J258" s="51">
        <f t="shared" si="33"/>
        <v>3896.7647957235586</v>
      </c>
      <c r="K258" s="51">
        <f t="shared" si="33"/>
        <v>2325.6049913701909</v>
      </c>
      <c r="L258" s="51">
        <f t="shared" si="33"/>
        <v>4038.6094040968342</v>
      </c>
      <c r="M258" s="51">
        <f t="shared" si="33"/>
        <v>3261.4647266313932</v>
      </c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s="1" customFormat="1" x14ac:dyDescent="0.2">
      <c r="A259" s="9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s="1" customFormat="1" x14ac:dyDescent="0.2">
      <c r="A260" s="9" t="s">
        <v>29</v>
      </c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s="1" customFormat="1" x14ac:dyDescent="0.2">
      <c r="A261" s="9" t="s">
        <v>8</v>
      </c>
      <c r="B261" s="51">
        <v>81</v>
      </c>
      <c r="C261" s="41">
        <v>0</v>
      </c>
      <c r="D261" s="41">
        <v>13</v>
      </c>
      <c r="E261" s="40">
        <v>4</v>
      </c>
      <c r="F261" s="41">
        <v>13</v>
      </c>
      <c r="G261" s="41">
        <v>0</v>
      </c>
      <c r="H261" s="41">
        <v>7</v>
      </c>
      <c r="I261" s="41">
        <v>9</v>
      </c>
      <c r="J261" s="40">
        <v>5</v>
      </c>
      <c r="K261" s="41">
        <v>5</v>
      </c>
      <c r="L261" s="40">
        <v>4</v>
      </c>
      <c r="M261" s="41">
        <v>21</v>
      </c>
    </row>
    <row r="262" spans="1:27" s="1" customFormat="1" x14ac:dyDescent="0.2">
      <c r="A262" s="9" t="s">
        <v>10</v>
      </c>
      <c r="B262" s="51">
        <v>557</v>
      </c>
      <c r="C262" s="41">
        <v>0</v>
      </c>
      <c r="D262" s="41">
        <v>57</v>
      </c>
      <c r="E262" s="40">
        <v>30</v>
      </c>
      <c r="F262" s="41">
        <v>148</v>
      </c>
      <c r="G262" s="41">
        <v>0</v>
      </c>
      <c r="H262" s="41">
        <v>17</v>
      </c>
      <c r="I262" s="41">
        <v>16</v>
      </c>
      <c r="J262" s="40">
        <v>60</v>
      </c>
      <c r="K262" s="41">
        <v>39</v>
      </c>
      <c r="L262" s="40">
        <v>15</v>
      </c>
      <c r="M262" s="41">
        <v>175</v>
      </c>
    </row>
    <row r="263" spans="1:27" s="1" customFormat="1" x14ac:dyDescent="0.2">
      <c r="A263" s="9" t="s">
        <v>11</v>
      </c>
      <c r="B263" s="51">
        <v>14237830</v>
      </c>
      <c r="C263" s="41">
        <v>0</v>
      </c>
      <c r="D263" s="41">
        <v>1572871</v>
      </c>
      <c r="E263" s="40">
        <v>1261259</v>
      </c>
      <c r="F263" s="41">
        <v>2956860</v>
      </c>
      <c r="G263" s="41">
        <v>0</v>
      </c>
      <c r="H263" s="41">
        <v>430199</v>
      </c>
      <c r="I263" s="41">
        <v>408287</v>
      </c>
      <c r="J263" s="40">
        <v>1158618</v>
      </c>
      <c r="K263" s="41">
        <v>335826</v>
      </c>
      <c r="L263" s="40">
        <v>266777</v>
      </c>
      <c r="M263" s="41">
        <v>5847133</v>
      </c>
    </row>
    <row r="264" spans="1:27" s="1" customFormat="1" x14ac:dyDescent="0.2">
      <c r="A264" s="9" t="s">
        <v>13</v>
      </c>
      <c r="B264" s="51">
        <v>2130.136146020347</v>
      </c>
      <c r="C264" s="42">
        <v>0</v>
      </c>
      <c r="D264" s="51">
        <f t="shared" ref="D264:M264" si="34">D263/(D262*12)</f>
        <v>2299.5190058479534</v>
      </c>
      <c r="E264" s="51">
        <f t="shared" si="34"/>
        <v>3503.4972222222223</v>
      </c>
      <c r="F264" s="51">
        <f t="shared" si="34"/>
        <v>1664.8986486486488</v>
      </c>
      <c r="G264" s="51">
        <v>0</v>
      </c>
      <c r="H264" s="51">
        <f t="shared" si="34"/>
        <v>2108.8186274509803</v>
      </c>
      <c r="I264" s="51">
        <f t="shared" si="34"/>
        <v>2126.4947916666665</v>
      </c>
      <c r="J264" s="51">
        <f t="shared" si="34"/>
        <v>1609.1916666666666</v>
      </c>
      <c r="K264" s="51">
        <f t="shared" si="34"/>
        <v>717.57692307692309</v>
      </c>
      <c r="L264" s="51">
        <f t="shared" si="34"/>
        <v>1482.0944444444444</v>
      </c>
      <c r="M264" s="51">
        <f t="shared" si="34"/>
        <v>2784.3490476190477</v>
      </c>
    </row>
    <row r="265" spans="1:27" s="1" customFormat="1" x14ac:dyDescent="0.2">
      <c r="A265" s="9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1:27" s="1" customFormat="1" x14ac:dyDescent="0.2">
      <c r="A266" s="9" t="s">
        <v>30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27" s="1" customFormat="1" x14ac:dyDescent="0.2">
      <c r="A267" s="9" t="s">
        <v>8</v>
      </c>
      <c r="B267" s="51">
        <v>388</v>
      </c>
      <c r="C267" s="44">
        <v>8</v>
      </c>
      <c r="D267" s="44">
        <v>14</v>
      </c>
      <c r="E267" s="44">
        <v>9</v>
      </c>
      <c r="F267" s="44">
        <v>84</v>
      </c>
      <c r="G267" s="44">
        <v>5</v>
      </c>
      <c r="H267" s="44">
        <v>42</v>
      </c>
      <c r="I267" s="44">
        <v>39</v>
      </c>
      <c r="J267" s="44">
        <v>62</v>
      </c>
      <c r="K267" s="44">
        <v>33</v>
      </c>
      <c r="L267" s="44">
        <v>40</v>
      </c>
      <c r="M267" s="44">
        <v>52</v>
      </c>
    </row>
    <row r="268" spans="1:27" s="1" customFormat="1" x14ac:dyDescent="0.2">
      <c r="A268" s="9" t="s">
        <v>10</v>
      </c>
      <c r="B268" s="51">
        <v>5500</v>
      </c>
      <c r="C268" s="44">
        <v>24</v>
      </c>
      <c r="D268" s="44">
        <v>146</v>
      </c>
      <c r="E268" s="44">
        <v>106</v>
      </c>
      <c r="F268" s="44">
        <v>1324</v>
      </c>
      <c r="G268" s="44">
        <v>50</v>
      </c>
      <c r="H268" s="44">
        <v>203</v>
      </c>
      <c r="I268" s="44">
        <v>462</v>
      </c>
      <c r="J268" s="44">
        <v>957</v>
      </c>
      <c r="K268" s="44">
        <v>538</v>
      </c>
      <c r="L268" s="44">
        <v>169</v>
      </c>
      <c r="M268" s="44">
        <v>1521</v>
      </c>
    </row>
    <row r="269" spans="1:27" s="1" customFormat="1" x14ac:dyDescent="0.2">
      <c r="A269" s="9" t="s">
        <v>11</v>
      </c>
      <c r="B269" s="51">
        <v>172632603</v>
      </c>
      <c r="C269" s="44">
        <v>1169228</v>
      </c>
      <c r="D269" s="44">
        <v>6806236</v>
      </c>
      <c r="E269" s="44">
        <v>4231152</v>
      </c>
      <c r="F269" s="44">
        <v>41345682</v>
      </c>
      <c r="G269" s="44">
        <v>910887</v>
      </c>
      <c r="H269" s="44">
        <v>6533002</v>
      </c>
      <c r="I269" s="44">
        <v>13238703</v>
      </c>
      <c r="J269" s="44">
        <v>34202309</v>
      </c>
      <c r="K269" s="44">
        <v>6282656</v>
      </c>
      <c r="L269" s="44">
        <v>4686909</v>
      </c>
      <c r="M269" s="44">
        <v>53225839</v>
      </c>
    </row>
    <row r="270" spans="1:27" s="1" customFormat="1" x14ac:dyDescent="0.2">
      <c r="A270" s="9" t="s">
        <v>13</v>
      </c>
      <c r="B270" s="51">
        <v>2615.6455000000001</v>
      </c>
      <c r="C270" s="51">
        <f t="shared" ref="C270:M270" si="35">C269/(C268*12)</f>
        <v>4059.8194444444443</v>
      </c>
      <c r="D270" s="51">
        <f t="shared" si="35"/>
        <v>3884.8378995433791</v>
      </c>
      <c r="E270" s="51">
        <f t="shared" si="35"/>
        <v>3326.3773584905662</v>
      </c>
      <c r="F270" s="51">
        <f t="shared" si="35"/>
        <v>2602.3213746223564</v>
      </c>
      <c r="G270" s="51">
        <f t="shared" si="35"/>
        <v>1518.145</v>
      </c>
      <c r="H270" s="51">
        <f t="shared" si="35"/>
        <v>2681.8563218390805</v>
      </c>
      <c r="I270" s="51">
        <f t="shared" si="35"/>
        <v>2387.9334415584417</v>
      </c>
      <c r="J270" s="51">
        <f t="shared" si="35"/>
        <v>2978.2574886799025</v>
      </c>
      <c r="K270" s="51">
        <f t="shared" si="35"/>
        <v>973.14993804213134</v>
      </c>
      <c r="L270" s="51">
        <f t="shared" si="35"/>
        <v>2311.0991124260354</v>
      </c>
      <c r="M270" s="51">
        <f t="shared" si="35"/>
        <v>2916.164749068595</v>
      </c>
    </row>
    <row r="271" spans="1:27" s="1" customFormat="1" x14ac:dyDescent="0.2">
      <c r="A271" s="19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</row>
    <row r="272" spans="1:27" s="1" customFormat="1" x14ac:dyDescent="0.2">
      <c r="A272" s="9" t="s">
        <v>31</v>
      </c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</row>
    <row r="273" spans="1:13" s="1" customFormat="1" x14ac:dyDescent="0.2">
      <c r="A273" s="9" t="s">
        <v>8</v>
      </c>
      <c r="B273" s="51">
        <v>330</v>
      </c>
      <c r="C273" s="43">
        <v>3</v>
      </c>
      <c r="D273" s="44">
        <v>20</v>
      </c>
      <c r="E273" s="44">
        <v>7</v>
      </c>
      <c r="F273" s="44">
        <v>85</v>
      </c>
      <c r="G273" s="43">
        <v>5</v>
      </c>
      <c r="H273" s="44">
        <v>36</v>
      </c>
      <c r="I273" s="44">
        <v>33</v>
      </c>
      <c r="J273" s="44">
        <v>50</v>
      </c>
      <c r="K273" s="44">
        <v>42</v>
      </c>
      <c r="L273" s="43">
        <v>21</v>
      </c>
      <c r="M273" s="44">
        <v>28</v>
      </c>
    </row>
    <row r="274" spans="1:13" s="1" customFormat="1" x14ac:dyDescent="0.2">
      <c r="A274" s="9" t="s">
        <v>10</v>
      </c>
      <c r="B274" s="51">
        <v>4053</v>
      </c>
      <c r="C274" s="43">
        <v>32</v>
      </c>
      <c r="D274" s="44">
        <v>112</v>
      </c>
      <c r="E274" s="44">
        <v>43</v>
      </c>
      <c r="F274" s="44">
        <v>1187</v>
      </c>
      <c r="G274" s="43">
        <v>47</v>
      </c>
      <c r="H274" s="44">
        <v>142</v>
      </c>
      <c r="I274" s="44">
        <v>211</v>
      </c>
      <c r="J274" s="44">
        <v>625</v>
      </c>
      <c r="K274" s="44">
        <v>605</v>
      </c>
      <c r="L274" s="43">
        <v>78</v>
      </c>
      <c r="M274" s="44">
        <v>971</v>
      </c>
    </row>
    <row r="275" spans="1:13" s="1" customFormat="1" x14ac:dyDescent="0.2">
      <c r="A275" s="9" t="s">
        <v>11</v>
      </c>
      <c r="B275" s="51">
        <v>118931984</v>
      </c>
      <c r="C275" s="43">
        <v>1535881</v>
      </c>
      <c r="D275" s="44">
        <v>2985192</v>
      </c>
      <c r="E275" s="44">
        <v>1049564</v>
      </c>
      <c r="F275" s="44">
        <v>34142271</v>
      </c>
      <c r="G275" s="43">
        <v>1251933</v>
      </c>
      <c r="H275" s="44">
        <v>5784922</v>
      </c>
      <c r="I275" s="44">
        <v>7488287</v>
      </c>
      <c r="J275" s="44">
        <v>24490380</v>
      </c>
      <c r="K275" s="44">
        <v>6740633</v>
      </c>
      <c r="L275" s="43">
        <v>2183821</v>
      </c>
      <c r="M275" s="44">
        <v>31279100</v>
      </c>
    </row>
    <row r="276" spans="1:13" s="1" customFormat="1" x14ac:dyDescent="0.2">
      <c r="A276" s="9" t="s">
        <v>13</v>
      </c>
      <c r="B276" s="51">
        <v>2445.3487951311786</v>
      </c>
      <c r="C276" s="51">
        <f t="shared" ref="C276:M276" si="36">C275/(C274*12)</f>
        <v>3999.6901041666665</v>
      </c>
      <c r="D276" s="51">
        <f t="shared" si="36"/>
        <v>2221.125</v>
      </c>
      <c r="E276" s="51">
        <f t="shared" si="36"/>
        <v>2034.0387596899225</v>
      </c>
      <c r="F276" s="51">
        <f t="shared" si="36"/>
        <v>2396.9580876158384</v>
      </c>
      <c r="G276" s="51">
        <f t="shared" si="36"/>
        <v>2219.7393617021276</v>
      </c>
      <c r="H276" s="51">
        <f t="shared" si="36"/>
        <v>3394.907276995305</v>
      </c>
      <c r="I276" s="51">
        <f t="shared" si="36"/>
        <v>2957.4593206951026</v>
      </c>
      <c r="J276" s="51">
        <f t="shared" si="36"/>
        <v>3265.384</v>
      </c>
      <c r="K276" s="51">
        <f t="shared" si="36"/>
        <v>928.46184573002756</v>
      </c>
      <c r="L276" s="51">
        <f t="shared" si="36"/>
        <v>2333.1420940170942</v>
      </c>
      <c r="M276" s="51">
        <f t="shared" si="36"/>
        <v>2684.4404394095436</v>
      </c>
    </row>
    <row r="277" spans="1:13" s="1" customFormat="1" x14ac:dyDescent="0.2">
      <c r="A277" s="9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1:13" s="1" customFormat="1" x14ac:dyDescent="0.2">
      <c r="A278" s="9" t="s">
        <v>32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1:13" s="1" customFormat="1" x14ac:dyDescent="0.2">
      <c r="A279" s="9" t="s">
        <v>8</v>
      </c>
      <c r="B279" s="51">
        <v>292</v>
      </c>
      <c r="C279" s="46">
        <v>25</v>
      </c>
      <c r="D279" s="46">
        <v>26</v>
      </c>
      <c r="E279" s="45">
        <v>5</v>
      </c>
      <c r="F279" s="46">
        <v>66</v>
      </c>
      <c r="G279" s="45">
        <v>4</v>
      </c>
      <c r="H279" s="46">
        <v>31</v>
      </c>
      <c r="I279" s="46">
        <v>29</v>
      </c>
      <c r="J279" s="46">
        <v>44</v>
      </c>
      <c r="K279" s="46">
        <v>11</v>
      </c>
      <c r="L279" s="46">
        <v>20</v>
      </c>
      <c r="M279" s="46">
        <v>31</v>
      </c>
    </row>
    <row r="280" spans="1:13" s="1" customFormat="1" x14ac:dyDescent="0.2">
      <c r="A280" s="9" t="s">
        <v>10</v>
      </c>
      <c r="B280" s="51">
        <v>4092</v>
      </c>
      <c r="C280" s="46">
        <v>357</v>
      </c>
      <c r="D280" s="46">
        <v>319</v>
      </c>
      <c r="E280" s="45">
        <v>39</v>
      </c>
      <c r="F280" s="46">
        <v>1103</v>
      </c>
      <c r="G280" s="45">
        <v>149</v>
      </c>
      <c r="H280" s="46">
        <v>141</v>
      </c>
      <c r="I280" s="46">
        <v>141</v>
      </c>
      <c r="J280" s="46">
        <v>260</v>
      </c>
      <c r="K280" s="46">
        <v>272</v>
      </c>
      <c r="L280" s="46">
        <v>111</v>
      </c>
      <c r="M280" s="46">
        <v>1200</v>
      </c>
    </row>
    <row r="281" spans="1:13" s="1" customFormat="1" x14ac:dyDescent="0.2">
      <c r="A281" s="9" t="s">
        <v>11</v>
      </c>
      <c r="B281" s="51">
        <v>167517814</v>
      </c>
      <c r="C281" s="46">
        <v>22535259</v>
      </c>
      <c r="D281" s="46">
        <v>15010026</v>
      </c>
      <c r="E281" s="45">
        <v>1906992</v>
      </c>
      <c r="F281" s="46">
        <v>50932623</v>
      </c>
      <c r="G281" s="45">
        <v>6075041</v>
      </c>
      <c r="H281" s="46">
        <v>6119401</v>
      </c>
      <c r="I281" s="46">
        <v>7930870</v>
      </c>
      <c r="J281" s="46">
        <v>8029553</v>
      </c>
      <c r="K281" s="46">
        <v>3636757</v>
      </c>
      <c r="L281" s="46">
        <v>3231229</v>
      </c>
      <c r="M281" s="46">
        <v>42110063</v>
      </c>
    </row>
    <row r="282" spans="1:13" s="1" customFormat="1" x14ac:dyDescent="0.2">
      <c r="A282" s="9" t="s">
        <v>13</v>
      </c>
      <c r="B282" s="51">
        <v>3411.4901840990551</v>
      </c>
      <c r="C282" s="51">
        <f t="shared" ref="C282:M282" si="37">C281/(C280*12)</f>
        <v>5260.3312324929975</v>
      </c>
      <c r="D282" s="51">
        <f t="shared" si="37"/>
        <v>3921.1144200626959</v>
      </c>
      <c r="E282" s="51">
        <f t="shared" si="37"/>
        <v>4074.7692307692309</v>
      </c>
      <c r="F282" s="51">
        <f t="shared" si="37"/>
        <v>3848.0373980054396</v>
      </c>
      <c r="G282" s="51">
        <f t="shared" si="37"/>
        <v>3397.673937360179</v>
      </c>
      <c r="H282" s="51">
        <f t="shared" si="37"/>
        <v>3616.6672576832152</v>
      </c>
      <c r="I282" s="51">
        <f t="shared" si="37"/>
        <v>4687.2754137115835</v>
      </c>
      <c r="J282" s="51">
        <f t="shared" si="37"/>
        <v>2573.5746794871793</v>
      </c>
      <c r="K282" s="51">
        <f t="shared" si="37"/>
        <v>1114.2025122549019</v>
      </c>
      <c r="L282" s="51">
        <f t="shared" si="37"/>
        <v>2425.8475975975975</v>
      </c>
      <c r="M282" s="51">
        <f t="shared" si="37"/>
        <v>2924.3099305555556</v>
      </c>
    </row>
    <row r="283" spans="1:13" s="1" customFormat="1" ht="11.25" x14ac:dyDescent="0.2"/>
    <row r="284" spans="1:13" s="1" customFormat="1" ht="11.25" x14ac:dyDescent="0.2"/>
    <row r="285" spans="1:13" s="1" customFormat="1" ht="11.25" x14ac:dyDescent="0.2"/>
    <row r="286" spans="1:13" s="1" customFormat="1" ht="11.25" x14ac:dyDescent="0.2"/>
    <row r="287" spans="1:13" s="1" customFormat="1" ht="11.25" x14ac:dyDescent="0.2"/>
    <row r="288" spans="1:13" s="1" customFormat="1" ht="11.25" x14ac:dyDescent="0.2"/>
    <row r="289" spans="1:14" s="1" customFormat="1" x14ac:dyDescent="0.2">
      <c r="A289" s="9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1:14" x14ac:dyDescent="0.2">
      <c r="A290" s="71" t="s">
        <v>56</v>
      </c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1"/>
    </row>
    <row r="291" spans="1:14" x14ac:dyDescent="0.2">
      <c r="A291" s="71" t="s">
        <v>74</v>
      </c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1"/>
    </row>
    <row r="292" spans="1:14" x14ac:dyDescent="0.2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</row>
    <row r="293" spans="1:14" ht="13.5" x14ac:dyDescent="0.2">
      <c r="A293" s="55"/>
      <c r="B293" s="55"/>
      <c r="C293" s="55"/>
      <c r="D293" s="55"/>
      <c r="E293" s="55"/>
      <c r="F293" s="55"/>
      <c r="G293" s="56" t="s">
        <v>72</v>
      </c>
      <c r="H293" s="55"/>
      <c r="I293" s="55"/>
      <c r="J293" s="55"/>
      <c r="K293" s="55"/>
      <c r="L293" s="55"/>
      <c r="M293" s="55"/>
    </row>
    <row r="294" spans="1:14" ht="13.5" x14ac:dyDescent="0.2">
      <c r="A294" s="55"/>
      <c r="B294" s="55"/>
      <c r="C294" s="55"/>
      <c r="D294" s="55"/>
      <c r="E294" s="55"/>
      <c r="F294" s="55"/>
      <c r="G294" s="56" t="s">
        <v>75</v>
      </c>
      <c r="H294" s="55"/>
      <c r="I294" s="55"/>
      <c r="J294" s="55"/>
      <c r="K294" s="55"/>
      <c r="L294" s="55"/>
      <c r="M294" s="55"/>
    </row>
    <row r="295" spans="1:14" x14ac:dyDescent="0.2">
      <c r="A295" s="57"/>
      <c r="B295" s="58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</row>
    <row r="296" spans="1:14" x14ac:dyDescent="0.2">
      <c r="A296" s="59"/>
      <c r="B296" s="60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</row>
    <row r="297" spans="1:14" x14ac:dyDescent="0.2">
      <c r="A297" s="61"/>
      <c r="B297" s="62"/>
      <c r="C297" s="62"/>
      <c r="D297" s="62"/>
      <c r="E297" s="62"/>
      <c r="F297" s="62" t="s">
        <v>40</v>
      </c>
      <c r="G297" s="62"/>
      <c r="H297" s="62"/>
      <c r="I297" s="62"/>
      <c r="J297" s="62"/>
      <c r="K297" s="62"/>
      <c r="L297" s="62"/>
      <c r="M297" s="62"/>
    </row>
    <row r="298" spans="1:14" s="8" customFormat="1" ht="13.5" thickBot="1" x14ac:dyDescent="0.25">
      <c r="A298" s="63"/>
      <c r="B298" s="64"/>
      <c r="C298" s="64"/>
      <c r="D298" s="64"/>
      <c r="E298" s="64"/>
      <c r="F298" s="64" t="s">
        <v>59</v>
      </c>
      <c r="G298" s="64"/>
      <c r="H298" s="64" t="s">
        <v>44</v>
      </c>
      <c r="I298" s="64" t="s">
        <v>45</v>
      </c>
      <c r="J298" s="64" t="s">
        <v>47</v>
      </c>
      <c r="K298" s="64" t="s">
        <v>49</v>
      </c>
      <c r="L298" s="64"/>
      <c r="M298" s="64"/>
    </row>
    <row r="299" spans="1:14" ht="14.25" thickTop="1" thickBot="1" x14ac:dyDescent="0.25">
      <c r="A299" s="65" t="s">
        <v>58</v>
      </c>
      <c r="B299" s="66" t="s">
        <v>57</v>
      </c>
      <c r="C299" s="66" t="s">
        <v>65</v>
      </c>
      <c r="D299" s="66" t="s">
        <v>66</v>
      </c>
      <c r="E299" s="66" t="s">
        <v>67</v>
      </c>
      <c r="F299" s="66" t="s">
        <v>41</v>
      </c>
      <c r="G299" s="66" t="s">
        <v>42</v>
      </c>
      <c r="H299" s="66" t="s">
        <v>43</v>
      </c>
      <c r="I299" s="66" t="s">
        <v>46</v>
      </c>
      <c r="J299" s="66" t="s">
        <v>48</v>
      </c>
      <c r="K299" s="66" t="s">
        <v>50</v>
      </c>
      <c r="L299" s="66" t="s">
        <v>51</v>
      </c>
      <c r="M299" s="66" t="s">
        <v>36</v>
      </c>
    </row>
    <row r="300" spans="1:14" ht="13.5" thickTop="1" x14ac:dyDescent="0.2">
      <c r="A300" s="67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</row>
    <row r="301" spans="1:14" s="1" customFormat="1" x14ac:dyDescent="0.2">
      <c r="A301" s="21" t="s">
        <v>70</v>
      </c>
    </row>
    <row r="302" spans="1:14" s="1" customFormat="1" x14ac:dyDescent="0.2">
      <c r="A302" s="9" t="s">
        <v>8</v>
      </c>
      <c r="B302" s="51">
        <v>77</v>
      </c>
      <c r="C302" s="51" t="s">
        <v>17</v>
      </c>
      <c r="D302" s="48">
        <v>9</v>
      </c>
      <c r="E302" s="51" t="s">
        <v>17</v>
      </c>
      <c r="F302" s="48">
        <v>23</v>
      </c>
      <c r="G302" s="48">
        <v>0</v>
      </c>
      <c r="H302" s="47">
        <v>6</v>
      </c>
      <c r="I302" s="48">
        <v>6</v>
      </c>
      <c r="J302" s="48">
        <v>7</v>
      </c>
      <c r="K302" s="48">
        <v>11</v>
      </c>
      <c r="L302" s="51">
        <v>3</v>
      </c>
      <c r="M302" s="48">
        <v>9</v>
      </c>
    </row>
    <row r="303" spans="1:14" s="1" customFormat="1" x14ac:dyDescent="0.2">
      <c r="A303" s="9" t="s">
        <v>10</v>
      </c>
      <c r="B303" s="51">
        <v>1742</v>
      </c>
      <c r="C303" s="51" t="s">
        <v>17</v>
      </c>
      <c r="D303" s="48">
        <v>81</v>
      </c>
      <c r="E303" s="51" t="s">
        <v>17</v>
      </c>
      <c r="F303" s="48">
        <v>746</v>
      </c>
      <c r="G303" s="48">
        <v>0</v>
      </c>
      <c r="H303" s="47">
        <v>26</v>
      </c>
      <c r="I303" s="48">
        <v>58</v>
      </c>
      <c r="J303" s="48">
        <v>47</v>
      </c>
      <c r="K303" s="48">
        <v>160</v>
      </c>
      <c r="L303" s="51">
        <v>5</v>
      </c>
      <c r="M303" s="48">
        <v>132</v>
      </c>
    </row>
    <row r="304" spans="1:14" s="1" customFormat="1" x14ac:dyDescent="0.2">
      <c r="A304" s="9" t="s">
        <v>11</v>
      </c>
      <c r="B304" s="51">
        <v>61200478</v>
      </c>
      <c r="C304" s="51" t="s">
        <v>17</v>
      </c>
      <c r="D304" s="48">
        <v>2711611</v>
      </c>
      <c r="E304" s="51" t="s">
        <v>17</v>
      </c>
      <c r="F304" s="48">
        <v>26164811</v>
      </c>
      <c r="G304" s="48">
        <v>0</v>
      </c>
      <c r="H304" s="47">
        <v>951947</v>
      </c>
      <c r="I304" s="48">
        <v>3405747</v>
      </c>
      <c r="J304" s="48">
        <v>1144801</v>
      </c>
      <c r="K304" s="48">
        <v>1980141</v>
      </c>
      <c r="L304" s="51">
        <v>222846</v>
      </c>
      <c r="M304" s="48">
        <v>4189599</v>
      </c>
    </row>
    <row r="305" spans="1:13" s="1" customFormat="1" x14ac:dyDescent="0.2">
      <c r="A305" s="9" t="s">
        <v>13</v>
      </c>
      <c r="B305" s="51">
        <v>2927.6922120168388</v>
      </c>
      <c r="C305" s="51" t="s">
        <v>17</v>
      </c>
      <c r="D305" s="51">
        <f t="shared" ref="C305:M305" si="38">D304/(D303*12)</f>
        <v>2789.7232510288068</v>
      </c>
      <c r="E305" s="51" t="s">
        <v>17</v>
      </c>
      <c r="F305" s="51">
        <f t="shared" si="38"/>
        <v>2922.789432529044</v>
      </c>
      <c r="G305" s="51">
        <v>0</v>
      </c>
      <c r="H305" s="51">
        <f t="shared" si="38"/>
        <v>3051.1121794871797</v>
      </c>
      <c r="I305" s="51">
        <f t="shared" si="38"/>
        <v>4893.3146551724139</v>
      </c>
      <c r="J305" s="51">
        <f t="shared" si="38"/>
        <v>2029.7890070921985</v>
      </c>
      <c r="K305" s="51">
        <f t="shared" si="38"/>
        <v>1031.3234375</v>
      </c>
      <c r="L305" s="51">
        <f t="shared" si="38"/>
        <v>3714.1</v>
      </c>
      <c r="M305" s="51">
        <f t="shared" si="38"/>
        <v>2644.9488636363635</v>
      </c>
    </row>
    <row r="306" spans="1:13" s="1" customFormat="1" x14ac:dyDescent="0.2">
      <c r="A306" s="9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</row>
    <row r="307" spans="1:13" s="1" customFormat="1" x14ac:dyDescent="0.2">
      <c r="A307" s="9" t="s">
        <v>61</v>
      </c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</row>
    <row r="308" spans="1:13" s="1" customFormat="1" x14ac:dyDescent="0.2">
      <c r="A308" s="9" t="s">
        <v>8</v>
      </c>
      <c r="B308" s="51">
        <v>52</v>
      </c>
      <c r="C308" s="52">
        <v>0</v>
      </c>
      <c r="D308" s="52">
        <v>11</v>
      </c>
      <c r="E308" s="51" t="s">
        <v>17</v>
      </c>
      <c r="F308" s="52">
        <v>10</v>
      </c>
      <c r="G308" s="52">
        <v>0</v>
      </c>
      <c r="H308" s="51">
        <v>3</v>
      </c>
      <c r="I308" s="52">
        <v>9</v>
      </c>
      <c r="J308" s="51">
        <v>7</v>
      </c>
      <c r="K308" s="51">
        <v>3</v>
      </c>
      <c r="L308" s="51" t="s">
        <v>17</v>
      </c>
      <c r="M308" s="52">
        <v>5</v>
      </c>
    </row>
    <row r="309" spans="1:13" s="1" customFormat="1" x14ac:dyDescent="0.2">
      <c r="A309" s="9" t="s">
        <v>10</v>
      </c>
      <c r="B309" s="51">
        <v>362</v>
      </c>
      <c r="C309" s="52">
        <v>0</v>
      </c>
      <c r="D309" s="52">
        <v>39</v>
      </c>
      <c r="E309" s="51" t="s">
        <v>17</v>
      </c>
      <c r="F309" s="52">
        <v>29</v>
      </c>
      <c r="G309" s="52">
        <v>0</v>
      </c>
      <c r="H309" s="51">
        <v>10</v>
      </c>
      <c r="I309" s="52">
        <v>72</v>
      </c>
      <c r="J309" s="51">
        <v>60</v>
      </c>
      <c r="K309" s="51">
        <v>33</v>
      </c>
      <c r="L309" s="51" t="s">
        <v>17</v>
      </c>
      <c r="M309" s="52">
        <v>114</v>
      </c>
    </row>
    <row r="310" spans="1:13" s="1" customFormat="1" x14ac:dyDescent="0.2">
      <c r="A310" s="9" t="s">
        <v>11</v>
      </c>
      <c r="B310" s="51">
        <v>15892515</v>
      </c>
      <c r="C310" s="52">
        <v>0</v>
      </c>
      <c r="D310" s="52">
        <v>1527675</v>
      </c>
      <c r="E310" s="51" t="s">
        <v>17</v>
      </c>
      <c r="F310" s="52">
        <v>631210</v>
      </c>
      <c r="G310" s="52">
        <v>0</v>
      </c>
      <c r="H310" s="51">
        <v>546906</v>
      </c>
      <c r="I310" s="52">
        <v>7428510</v>
      </c>
      <c r="J310" s="51">
        <v>962859</v>
      </c>
      <c r="K310" s="51">
        <v>406587</v>
      </c>
      <c r="L310" s="51" t="s">
        <v>17</v>
      </c>
      <c r="M310" s="52">
        <v>4174943</v>
      </c>
    </row>
    <row r="311" spans="1:13" s="1" customFormat="1" x14ac:dyDescent="0.2">
      <c r="A311" s="9" t="s">
        <v>13</v>
      </c>
      <c r="B311" s="51">
        <v>3658.4979281767955</v>
      </c>
      <c r="C311" s="51">
        <v>0</v>
      </c>
      <c r="D311" s="51">
        <f t="shared" ref="D311:M311" si="39">D310/(D309*12)</f>
        <v>3264.2628205128203</v>
      </c>
      <c r="E311" s="51" t="s">
        <v>17</v>
      </c>
      <c r="F311" s="51">
        <f t="shared" si="39"/>
        <v>1813.8218390804598</v>
      </c>
      <c r="G311" s="51">
        <v>0</v>
      </c>
      <c r="H311" s="51">
        <f t="shared" si="39"/>
        <v>4557.55</v>
      </c>
      <c r="I311" s="51">
        <f t="shared" si="39"/>
        <v>8597.8125</v>
      </c>
      <c r="J311" s="51">
        <f t="shared" si="39"/>
        <v>1337.3041666666666</v>
      </c>
      <c r="K311" s="51">
        <f t="shared" si="39"/>
        <v>1026.7348484848485</v>
      </c>
      <c r="L311" s="51" t="s">
        <v>17</v>
      </c>
      <c r="M311" s="51">
        <f t="shared" si="39"/>
        <v>3051.8589181286548</v>
      </c>
    </row>
    <row r="312" spans="1:13" s="1" customFormat="1" ht="11.25" x14ac:dyDescent="0.2"/>
    <row r="313" spans="1:13" s="1" customFormat="1" x14ac:dyDescent="0.2">
      <c r="A313" s="21" t="s">
        <v>71</v>
      </c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</row>
    <row r="314" spans="1:13" s="1" customFormat="1" x14ac:dyDescent="0.2">
      <c r="A314" s="9" t="s">
        <v>8</v>
      </c>
      <c r="B314" s="51">
        <v>326</v>
      </c>
      <c r="C314" s="51" t="s">
        <v>17</v>
      </c>
      <c r="D314" s="50">
        <v>42</v>
      </c>
      <c r="E314" s="51" t="s">
        <v>17</v>
      </c>
      <c r="F314" s="50">
        <v>47</v>
      </c>
      <c r="G314" s="50">
        <v>8</v>
      </c>
      <c r="H314" s="50">
        <v>48</v>
      </c>
      <c r="I314" s="50">
        <v>110</v>
      </c>
      <c r="J314" s="50">
        <v>33</v>
      </c>
      <c r="K314" s="50">
        <v>11</v>
      </c>
      <c r="L314" s="49">
        <v>16</v>
      </c>
      <c r="M314" s="50">
        <v>6</v>
      </c>
    </row>
    <row r="315" spans="1:13" s="1" customFormat="1" x14ac:dyDescent="0.2">
      <c r="A315" s="21" t="s">
        <v>10</v>
      </c>
      <c r="B315" s="51">
        <v>1698</v>
      </c>
      <c r="C315" s="51" t="s">
        <v>17</v>
      </c>
      <c r="D315" s="50">
        <v>238</v>
      </c>
      <c r="E315" s="51" t="s">
        <v>17</v>
      </c>
      <c r="F315" s="50">
        <v>204</v>
      </c>
      <c r="G315" s="50">
        <v>15</v>
      </c>
      <c r="H315" s="50">
        <v>88</v>
      </c>
      <c r="I315" s="50">
        <v>428</v>
      </c>
      <c r="J315" s="50">
        <v>203</v>
      </c>
      <c r="K315" s="50">
        <v>183</v>
      </c>
      <c r="L315" s="49">
        <v>62</v>
      </c>
      <c r="M315" s="50">
        <v>251</v>
      </c>
    </row>
    <row r="316" spans="1:13" s="1" customFormat="1" x14ac:dyDescent="0.2">
      <c r="A316" s="9" t="s">
        <v>11</v>
      </c>
      <c r="B316" s="51">
        <v>87338697</v>
      </c>
      <c r="C316" s="51" t="s">
        <v>17</v>
      </c>
      <c r="D316" s="50">
        <v>10756794</v>
      </c>
      <c r="E316" s="51" t="s">
        <v>17</v>
      </c>
      <c r="F316" s="50">
        <v>10076329</v>
      </c>
      <c r="G316" s="50">
        <v>1348396</v>
      </c>
      <c r="H316" s="50">
        <v>5424710</v>
      </c>
      <c r="I316" s="50">
        <v>33508982</v>
      </c>
      <c r="J316" s="50">
        <v>7923968</v>
      </c>
      <c r="K316" s="50">
        <v>5578165</v>
      </c>
      <c r="L316" s="49">
        <v>1871974</v>
      </c>
      <c r="M316" s="50">
        <v>9682182</v>
      </c>
    </row>
    <row r="317" spans="1:13" s="1" customFormat="1" x14ac:dyDescent="0.2">
      <c r="A317" s="9" t="s">
        <v>13</v>
      </c>
      <c r="B317" s="51">
        <v>4286.3514428739691</v>
      </c>
      <c r="C317" s="51" t="s">
        <v>17</v>
      </c>
      <c r="D317" s="51">
        <f t="shared" ref="C317:M317" si="40">D316/(D315*12)</f>
        <v>3766.3844537815125</v>
      </c>
      <c r="E317" s="51" t="s">
        <v>17</v>
      </c>
      <c r="F317" s="51">
        <f t="shared" si="40"/>
        <v>4116.1474673202611</v>
      </c>
      <c r="G317" s="51">
        <f t="shared" si="40"/>
        <v>7491.0888888888885</v>
      </c>
      <c r="H317" s="51">
        <f t="shared" si="40"/>
        <v>5137.035984848485</v>
      </c>
      <c r="I317" s="51">
        <f t="shared" si="40"/>
        <v>6524.3345015576324</v>
      </c>
      <c r="J317" s="51">
        <f t="shared" si="40"/>
        <v>3252.8604269293924</v>
      </c>
      <c r="K317" s="51">
        <f t="shared" si="40"/>
        <v>2540.1479963570127</v>
      </c>
      <c r="L317" s="51">
        <f t="shared" si="40"/>
        <v>2516.0940860215055</v>
      </c>
      <c r="M317" s="51">
        <f t="shared" si="40"/>
        <v>3214.5358565737051</v>
      </c>
    </row>
    <row r="318" spans="1:13" s="1" customFormat="1" x14ac:dyDescent="0.2">
      <c r="A318" s="9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</row>
    <row r="319" spans="1:13" s="1" customFormat="1" x14ac:dyDescent="0.2">
      <c r="A319" s="9" t="s">
        <v>64</v>
      </c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</row>
    <row r="320" spans="1:13" s="1" customFormat="1" x14ac:dyDescent="0.2">
      <c r="A320" s="9" t="s">
        <v>8</v>
      </c>
      <c r="B320" s="51">
        <v>536</v>
      </c>
      <c r="C320" s="51">
        <v>0</v>
      </c>
      <c r="D320" s="52">
        <v>47</v>
      </c>
      <c r="E320" s="52">
        <v>26</v>
      </c>
      <c r="F320" s="52">
        <v>91</v>
      </c>
      <c r="G320" s="51">
        <v>5</v>
      </c>
      <c r="H320" s="52">
        <v>59</v>
      </c>
      <c r="I320" s="52">
        <v>61</v>
      </c>
      <c r="J320" s="52">
        <v>94</v>
      </c>
      <c r="K320" s="52">
        <v>54</v>
      </c>
      <c r="L320" s="52">
        <v>41</v>
      </c>
      <c r="M320" s="52">
        <v>58</v>
      </c>
    </row>
    <row r="321" spans="1:13" s="1" customFormat="1" x14ac:dyDescent="0.2">
      <c r="A321" s="9" t="s">
        <v>10</v>
      </c>
      <c r="B321" s="51">
        <v>7634</v>
      </c>
      <c r="C321" s="51">
        <v>0</v>
      </c>
      <c r="D321" s="52">
        <v>278</v>
      </c>
      <c r="E321" s="52">
        <v>1202</v>
      </c>
      <c r="F321" s="52">
        <v>1421</v>
      </c>
      <c r="G321" s="51">
        <v>62</v>
      </c>
      <c r="H321" s="52">
        <v>239</v>
      </c>
      <c r="I321" s="52">
        <v>409</v>
      </c>
      <c r="J321" s="52">
        <v>1048</v>
      </c>
      <c r="K321" s="52">
        <v>977</v>
      </c>
      <c r="L321" s="52">
        <v>215</v>
      </c>
      <c r="M321" s="52">
        <v>1783</v>
      </c>
    </row>
    <row r="322" spans="1:13" s="1" customFormat="1" x14ac:dyDescent="0.2">
      <c r="A322" s="9" t="s">
        <v>11</v>
      </c>
      <c r="B322" s="51">
        <v>253146117</v>
      </c>
      <c r="C322" s="51">
        <v>0</v>
      </c>
      <c r="D322" s="52">
        <v>10918334</v>
      </c>
      <c r="E322" s="52">
        <v>62949813</v>
      </c>
      <c r="F322" s="52">
        <v>35312523</v>
      </c>
      <c r="G322" s="51">
        <v>2100823</v>
      </c>
      <c r="H322" s="52">
        <v>9050135</v>
      </c>
      <c r="I322" s="52">
        <v>15846818</v>
      </c>
      <c r="J322" s="52">
        <v>37891349</v>
      </c>
      <c r="K322" s="52">
        <v>12042774</v>
      </c>
      <c r="L322" s="52">
        <v>6112353</v>
      </c>
      <c r="M322" s="52">
        <v>60921195</v>
      </c>
    </row>
    <row r="323" spans="1:13" s="1" customFormat="1" x14ac:dyDescent="0.2">
      <c r="A323" s="9" t="s">
        <v>13</v>
      </c>
      <c r="B323" s="51">
        <v>2763.3625556719935</v>
      </c>
      <c r="C323" s="51">
        <v>0</v>
      </c>
      <c r="D323" s="51">
        <f t="shared" ref="D323:M323" si="41">D322/(D321*12)</f>
        <v>3272.8818944844124</v>
      </c>
      <c r="E323" s="51">
        <f t="shared" si="41"/>
        <v>4364.2410565723794</v>
      </c>
      <c r="F323" s="51">
        <f t="shared" si="41"/>
        <v>2070.8728008444759</v>
      </c>
      <c r="G323" s="51">
        <f t="shared" si="41"/>
        <v>2823.6868279569894</v>
      </c>
      <c r="H323" s="51">
        <f t="shared" si="41"/>
        <v>3155.5561366806137</v>
      </c>
      <c r="I323" s="51">
        <f t="shared" si="41"/>
        <v>3228.7730236348816</v>
      </c>
      <c r="J323" s="51">
        <f t="shared" si="41"/>
        <v>3012.9889472010177</v>
      </c>
      <c r="K323" s="51">
        <f t="shared" si="41"/>
        <v>1027.189866939611</v>
      </c>
      <c r="L323" s="51">
        <f t="shared" si="41"/>
        <v>2369.1290697674417</v>
      </c>
      <c r="M323" s="51">
        <f t="shared" si="41"/>
        <v>2847.3170218732475</v>
      </c>
    </row>
    <row r="324" spans="1:13" s="1" customFormat="1" x14ac:dyDescent="0.2">
      <c r="A324" s="9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</row>
    <row r="325" spans="1:13" s="1" customFormat="1" x14ac:dyDescent="0.2">
      <c r="A325" s="9" t="s">
        <v>33</v>
      </c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</row>
    <row r="326" spans="1:13" s="1" customFormat="1" x14ac:dyDescent="0.2">
      <c r="A326" s="9" t="s">
        <v>8</v>
      </c>
      <c r="B326" s="51">
        <v>232</v>
      </c>
      <c r="C326" s="52">
        <v>0</v>
      </c>
      <c r="D326" s="52">
        <v>23</v>
      </c>
      <c r="E326" s="52">
        <v>12</v>
      </c>
      <c r="F326" s="52">
        <v>71</v>
      </c>
      <c r="G326" s="51" t="s">
        <v>17</v>
      </c>
      <c r="H326" s="51" t="s">
        <v>17</v>
      </c>
      <c r="I326" s="52">
        <v>16</v>
      </c>
      <c r="J326" s="52">
        <v>21</v>
      </c>
      <c r="K326" s="52">
        <v>19</v>
      </c>
      <c r="L326" s="51">
        <v>21</v>
      </c>
      <c r="M326" s="52">
        <v>16</v>
      </c>
    </row>
    <row r="327" spans="1:13" s="1" customFormat="1" x14ac:dyDescent="0.2">
      <c r="A327" s="9" t="s">
        <v>10</v>
      </c>
      <c r="B327" s="51">
        <v>3622</v>
      </c>
      <c r="C327" s="52">
        <v>0</v>
      </c>
      <c r="D327" s="52">
        <v>156</v>
      </c>
      <c r="E327" s="52">
        <v>1140</v>
      </c>
      <c r="F327" s="52">
        <v>703</v>
      </c>
      <c r="G327" s="51" t="s">
        <v>17</v>
      </c>
      <c r="H327" s="51" t="s">
        <v>17</v>
      </c>
      <c r="I327" s="52">
        <v>305</v>
      </c>
      <c r="J327" s="52">
        <v>309</v>
      </c>
      <c r="K327" s="52">
        <v>374</v>
      </c>
      <c r="L327" s="51">
        <v>114</v>
      </c>
      <c r="M327" s="52">
        <v>419</v>
      </c>
    </row>
    <row r="328" spans="1:13" s="1" customFormat="1" x14ac:dyDescent="0.2">
      <c r="A328" s="9" t="s">
        <v>11</v>
      </c>
      <c r="B328" s="51">
        <v>109987040</v>
      </c>
      <c r="C328" s="52">
        <v>0</v>
      </c>
      <c r="D328" s="52">
        <v>5760259</v>
      </c>
      <c r="E328" s="52">
        <v>44596158</v>
      </c>
      <c r="F328" s="52">
        <v>19343945</v>
      </c>
      <c r="G328" s="51" t="s">
        <v>17</v>
      </c>
      <c r="H328" s="51" t="s">
        <v>17</v>
      </c>
      <c r="I328" s="52">
        <v>7416167</v>
      </c>
      <c r="J328" s="52">
        <v>11507911</v>
      </c>
      <c r="K328" s="52">
        <v>3881510</v>
      </c>
      <c r="L328" s="51">
        <v>3309803</v>
      </c>
      <c r="M328" s="52">
        <v>10667219</v>
      </c>
    </row>
    <row r="329" spans="1:13" s="1" customFormat="1" x14ac:dyDescent="0.2">
      <c r="A329" s="9" t="s">
        <v>13</v>
      </c>
      <c r="B329" s="51">
        <v>2530.5319344745076</v>
      </c>
      <c r="C329" s="51">
        <v>0</v>
      </c>
      <c r="D329" s="51">
        <f t="shared" ref="D329:M329" si="42">D328/(D327*12)</f>
        <v>3077.0614316239316</v>
      </c>
      <c r="E329" s="51">
        <f t="shared" si="42"/>
        <v>3259.9530701754384</v>
      </c>
      <c r="F329" s="51">
        <f t="shared" si="42"/>
        <v>2293.0233522996682</v>
      </c>
      <c r="G329" s="51" t="s">
        <v>17</v>
      </c>
      <c r="H329" s="51" t="s">
        <v>17</v>
      </c>
      <c r="I329" s="51">
        <f t="shared" si="42"/>
        <v>2026.2751366120219</v>
      </c>
      <c r="J329" s="51">
        <f t="shared" si="42"/>
        <v>3103.5358683926647</v>
      </c>
      <c r="K329" s="51">
        <f t="shared" si="42"/>
        <v>864.86408199643495</v>
      </c>
      <c r="L329" s="51">
        <f t="shared" si="42"/>
        <v>2419.4466374269005</v>
      </c>
      <c r="M329" s="51">
        <f t="shared" si="42"/>
        <v>2121.5630469371517</v>
      </c>
    </row>
    <row r="330" spans="1:13" s="1" customFormat="1" x14ac:dyDescent="0.2">
      <c r="A330" s="9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</row>
    <row r="331" spans="1:13" s="1" customFormat="1" x14ac:dyDescent="0.2">
      <c r="A331" s="9" t="s">
        <v>34</v>
      </c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</row>
    <row r="332" spans="1:13" s="1" customFormat="1" x14ac:dyDescent="0.2">
      <c r="A332" s="9" t="s">
        <v>8</v>
      </c>
      <c r="B332" s="51">
        <v>667</v>
      </c>
      <c r="C332" s="52">
        <v>72</v>
      </c>
      <c r="D332" s="52">
        <v>56</v>
      </c>
      <c r="E332" s="52">
        <v>7</v>
      </c>
      <c r="F332" s="52">
        <v>155</v>
      </c>
      <c r="G332" s="52">
        <v>9</v>
      </c>
      <c r="H332" s="52">
        <v>76</v>
      </c>
      <c r="I332" s="52">
        <v>74</v>
      </c>
      <c r="J332" s="52">
        <v>59</v>
      </c>
      <c r="K332" s="52">
        <v>56</v>
      </c>
      <c r="L332" s="52">
        <v>48</v>
      </c>
      <c r="M332" s="52">
        <v>55</v>
      </c>
    </row>
    <row r="333" spans="1:13" s="1" customFormat="1" x14ac:dyDescent="0.2">
      <c r="A333" s="9" t="s">
        <v>10</v>
      </c>
      <c r="B333" s="51">
        <v>8649</v>
      </c>
      <c r="C333" s="52">
        <v>1513</v>
      </c>
      <c r="D333" s="52">
        <v>425</v>
      </c>
      <c r="E333" s="52">
        <v>48</v>
      </c>
      <c r="F333" s="52">
        <v>1958</v>
      </c>
      <c r="G333" s="52">
        <v>151</v>
      </c>
      <c r="H333" s="52">
        <v>290</v>
      </c>
      <c r="I333" s="52">
        <v>404</v>
      </c>
      <c r="J333" s="52">
        <v>904</v>
      </c>
      <c r="K333" s="52">
        <v>981</v>
      </c>
      <c r="L333" s="52">
        <v>274</v>
      </c>
      <c r="M333" s="52">
        <v>1701</v>
      </c>
    </row>
    <row r="334" spans="1:13" s="1" customFormat="1" x14ac:dyDescent="0.2">
      <c r="A334" s="9" t="s">
        <v>11</v>
      </c>
      <c r="B334" s="51">
        <v>371350977</v>
      </c>
      <c r="C334" s="52">
        <v>123603951</v>
      </c>
      <c r="D334" s="52">
        <v>18132829</v>
      </c>
      <c r="E334" s="52">
        <v>1838384</v>
      </c>
      <c r="F334" s="52">
        <v>80535699</v>
      </c>
      <c r="G334" s="52">
        <v>6250332</v>
      </c>
      <c r="H334" s="52">
        <v>11616150</v>
      </c>
      <c r="I334" s="52">
        <v>15695523</v>
      </c>
      <c r="J334" s="52">
        <v>29287224</v>
      </c>
      <c r="K334" s="52">
        <v>14086912</v>
      </c>
      <c r="L334" s="52">
        <v>8366516</v>
      </c>
      <c r="M334" s="52">
        <v>61937457</v>
      </c>
    </row>
    <row r="335" spans="1:13" s="1" customFormat="1" x14ac:dyDescent="0.2">
      <c r="A335" s="9" t="s">
        <v>13</v>
      </c>
      <c r="B335" s="51">
        <v>3577.9760376922186</v>
      </c>
      <c r="C335" s="51">
        <f t="shared" ref="C335:M335" si="43">C334/(C333*12)</f>
        <v>6807.8845009914075</v>
      </c>
      <c r="D335" s="51">
        <f t="shared" si="43"/>
        <v>3555.4566666666665</v>
      </c>
      <c r="E335" s="51">
        <f t="shared" si="43"/>
        <v>3191.6388888888887</v>
      </c>
      <c r="F335" s="51">
        <f t="shared" si="43"/>
        <v>3427.6344484167516</v>
      </c>
      <c r="G335" s="51">
        <f t="shared" si="43"/>
        <v>3449.4105960264901</v>
      </c>
      <c r="H335" s="51">
        <f t="shared" si="43"/>
        <v>3337.9741379310344</v>
      </c>
      <c r="I335" s="51">
        <f t="shared" si="43"/>
        <v>3237.5253712871286</v>
      </c>
      <c r="J335" s="51">
        <f t="shared" si="43"/>
        <v>2699.7809734513276</v>
      </c>
      <c r="K335" s="51">
        <f t="shared" si="43"/>
        <v>1196.6455997281685</v>
      </c>
      <c r="L335" s="51">
        <f t="shared" si="43"/>
        <v>2544.5608272506083</v>
      </c>
      <c r="M335" s="51">
        <f t="shared" si="43"/>
        <v>3034.3649323927102</v>
      </c>
    </row>
    <row r="336" spans="1:13" s="1" customFormat="1" x14ac:dyDescent="0.2">
      <c r="A336" s="9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</row>
    <row r="337" spans="1:14" s="1" customFormat="1" x14ac:dyDescent="0.2">
      <c r="A337" s="9" t="s">
        <v>35</v>
      </c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</row>
    <row r="338" spans="1:14" s="1" customFormat="1" x14ac:dyDescent="0.2">
      <c r="A338" s="9" t="s">
        <v>8</v>
      </c>
      <c r="B338" s="51">
        <v>42</v>
      </c>
      <c r="C338" s="51">
        <v>3</v>
      </c>
      <c r="D338" s="52">
        <v>0</v>
      </c>
      <c r="E338" s="51" t="s">
        <v>17</v>
      </c>
      <c r="F338" s="51">
        <v>8</v>
      </c>
      <c r="G338" s="51" t="s">
        <v>17</v>
      </c>
      <c r="H338" s="51">
        <v>3</v>
      </c>
      <c r="I338" s="51">
        <v>3</v>
      </c>
      <c r="J338" s="51">
        <v>5</v>
      </c>
      <c r="K338" s="52">
        <v>6</v>
      </c>
      <c r="L338" s="51">
        <v>4</v>
      </c>
      <c r="M338" s="52">
        <v>7</v>
      </c>
    </row>
    <row r="339" spans="1:14" s="1" customFormat="1" x14ac:dyDescent="0.2">
      <c r="A339" s="9" t="s">
        <v>10</v>
      </c>
      <c r="B339" s="51">
        <v>371</v>
      </c>
      <c r="C339" s="51">
        <v>76</v>
      </c>
      <c r="D339" s="52">
        <v>0</v>
      </c>
      <c r="E339" s="51" t="s">
        <v>17</v>
      </c>
      <c r="F339" s="51">
        <v>56</v>
      </c>
      <c r="G339" s="51" t="s">
        <v>17</v>
      </c>
      <c r="H339" s="51">
        <v>5</v>
      </c>
      <c r="I339" s="51">
        <v>48</v>
      </c>
      <c r="J339" s="51">
        <v>20</v>
      </c>
      <c r="K339" s="52">
        <v>47</v>
      </c>
      <c r="L339" s="51">
        <v>4</v>
      </c>
      <c r="M339" s="52">
        <v>95</v>
      </c>
    </row>
    <row r="340" spans="1:14" s="1" customFormat="1" x14ac:dyDescent="0.2">
      <c r="A340" s="9" t="s">
        <v>11</v>
      </c>
      <c r="B340" s="51">
        <v>14122224</v>
      </c>
      <c r="C340" s="51">
        <v>5050311</v>
      </c>
      <c r="D340" s="52">
        <v>0</v>
      </c>
      <c r="E340" s="51" t="s">
        <v>17</v>
      </c>
      <c r="F340" s="51">
        <v>1717320</v>
      </c>
      <c r="G340" s="51" t="s">
        <v>17</v>
      </c>
      <c r="H340" s="51">
        <v>73615</v>
      </c>
      <c r="I340" s="51">
        <v>3019424</v>
      </c>
      <c r="J340" s="51">
        <v>410799</v>
      </c>
      <c r="K340" s="52">
        <v>663605</v>
      </c>
      <c r="L340" s="51">
        <v>107844</v>
      </c>
      <c r="M340" s="52">
        <v>2665634</v>
      </c>
    </row>
    <row r="341" spans="1:14" s="1" customFormat="1" x14ac:dyDescent="0.2">
      <c r="A341" s="9" t="s">
        <v>13</v>
      </c>
      <c r="B341" s="51">
        <v>3172.1078167115902</v>
      </c>
      <c r="C341" s="51">
        <f t="shared" ref="C341:M341" si="44">C340/(C339*12)</f>
        <v>5537.6217105263158</v>
      </c>
      <c r="D341" s="51">
        <v>0</v>
      </c>
      <c r="E341" s="51" t="s">
        <v>17</v>
      </c>
      <c r="F341" s="51">
        <f t="shared" si="44"/>
        <v>2555.5357142857142</v>
      </c>
      <c r="G341" s="51" t="s">
        <v>17</v>
      </c>
      <c r="H341" s="51">
        <f t="shared" si="44"/>
        <v>1226.9166666666667</v>
      </c>
      <c r="I341" s="51">
        <f t="shared" si="44"/>
        <v>5242.0555555555557</v>
      </c>
      <c r="J341" s="51">
        <f t="shared" si="44"/>
        <v>1711.6624999999999</v>
      </c>
      <c r="K341" s="51">
        <f t="shared" si="44"/>
        <v>1176.6046099290779</v>
      </c>
      <c r="L341" s="51">
        <f t="shared" si="44"/>
        <v>2246.75</v>
      </c>
      <c r="M341" s="51">
        <f t="shared" si="44"/>
        <v>2338.2754385964913</v>
      </c>
    </row>
    <row r="342" spans="1:14" s="1" customFormat="1" ht="11.25" x14ac:dyDescent="0.2">
      <c r="A342" s="15"/>
      <c r="B342" s="15"/>
    </row>
    <row r="343" spans="1:14" x14ac:dyDescent="0.2">
      <c r="A343" s="71" t="s">
        <v>56</v>
      </c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1"/>
    </row>
    <row r="344" spans="1:14" x14ac:dyDescent="0.2">
      <c r="A344" s="71" t="s">
        <v>74</v>
      </c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1"/>
    </row>
    <row r="345" spans="1:14" s="1" customFormat="1" ht="11.25" x14ac:dyDescent="0.2"/>
    <row r="346" spans="1:14" s="1" customFormat="1" ht="11.25" x14ac:dyDescent="0.2"/>
    <row r="347" spans="1:14" s="1" customFormat="1" ht="11.25" x14ac:dyDescent="0.2"/>
    <row r="348" spans="1:14" s="1" customFormat="1" ht="11.25" x14ac:dyDescent="0.2"/>
    <row r="349" spans="1:14" s="1" customFormat="1" ht="11.25" x14ac:dyDescent="0.2"/>
    <row r="350" spans="1:14" s="1" customFormat="1" ht="11.25" x14ac:dyDescent="0.2"/>
    <row r="351" spans="1:14" s="1" customFormat="1" ht="11.25" x14ac:dyDescent="0.2"/>
    <row r="352" spans="1:14" s="1" customFormat="1" ht="11.25" x14ac:dyDescent="0.2"/>
    <row r="353" s="1" customFormat="1" ht="11.25" x14ac:dyDescent="0.2"/>
    <row r="354" s="1" customFormat="1" ht="11.25" x14ac:dyDescent="0.2"/>
    <row r="355" s="1" customFormat="1" ht="11.25" x14ac:dyDescent="0.2"/>
    <row r="356" s="1" customFormat="1" ht="11.25" x14ac:dyDescent="0.2"/>
    <row r="357" s="1" customFormat="1" ht="11.25" x14ac:dyDescent="0.2"/>
    <row r="358" s="1" customFormat="1" ht="11.25" x14ac:dyDescent="0.2"/>
    <row r="359" s="1" customFormat="1" ht="11.25" x14ac:dyDescent="0.2"/>
    <row r="360" s="1" customFormat="1" ht="11.25" x14ac:dyDescent="0.2"/>
    <row r="361" s="1" customFormat="1" ht="11.25" x14ac:dyDescent="0.2"/>
    <row r="362" s="1" customFormat="1" ht="11.25" x14ac:dyDescent="0.2"/>
    <row r="363" s="1" customFormat="1" ht="11.25" x14ac:dyDescent="0.2"/>
    <row r="364" s="1" customFormat="1" ht="11.25" x14ac:dyDescent="0.2"/>
    <row r="365" s="1" customFormat="1" ht="11.25" x14ac:dyDescent="0.2"/>
    <row r="366" s="1" customFormat="1" ht="11.25" x14ac:dyDescent="0.2"/>
    <row r="367" s="1" customFormat="1" ht="11.25" x14ac:dyDescent="0.2"/>
    <row r="368" s="1" customFormat="1" ht="11.25" x14ac:dyDescent="0.2"/>
    <row r="369" s="1" customFormat="1" ht="11.25" x14ac:dyDescent="0.2"/>
    <row r="370" s="1" customFormat="1" ht="11.25" x14ac:dyDescent="0.2"/>
    <row r="371" s="1" customFormat="1" ht="11.25" x14ac:dyDescent="0.2"/>
    <row r="372" s="1" customFormat="1" ht="11.25" x14ac:dyDescent="0.2"/>
    <row r="373" s="1" customFormat="1" ht="11.25" x14ac:dyDescent="0.2"/>
    <row r="374" s="1" customFormat="1" ht="11.25" x14ac:dyDescent="0.2"/>
    <row r="375" s="1" customFormat="1" ht="11.25" x14ac:dyDescent="0.2"/>
    <row r="376" s="1" customFormat="1" ht="11.25" x14ac:dyDescent="0.2"/>
    <row r="377" s="1" customFormat="1" ht="11.25" x14ac:dyDescent="0.2"/>
    <row r="378" s="1" customFormat="1" ht="11.25" x14ac:dyDescent="0.2"/>
    <row r="379" s="1" customFormat="1" ht="11.25" x14ac:dyDescent="0.2"/>
    <row r="380" s="1" customFormat="1" ht="11.25" x14ac:dyDescent="0.2"/>
    <row r="381" s="1" customFormat="1" ht="11.25" x14ac:dyDescent="0.2"/>
    <row r="382" s="1" customFormat="1" ht="11.25" x14ac:dyDescent="0.2"/>
    <row r="383" s="1" customFormat="1" ht="11.25" x14ac:dyDescent="0.2"/>
    <row r="384" s="1" customFormat="1" ht="11.25" x14ac:dyDescent="0.2"/>
    <row r="385" s="1" customFormat="1" ht="11.25" x14ac:dyDescent="0.2"/>
    <row r="386" s="1" customFormat="1" ht="11.25" x14ac:dyDescent="0.2"/>
    <row r="387" s="1" customFormat="1" ht="11.25" x14ac:dyDescent="0.2"/>
    <row r="388" s="1" customFormat="1" ht="11.25" x14ac:dyDescent="0.2"/>
    <row r="389" s="1" customFormat="1" ht="11.25" x14ac:dyDescent="0.2"/>
    <row r="390" s="1" customFormat="1" ht="11.25" x14ac:dyDescent="0.2"/>
    <row r="391" s="1" customFormat="1" ht="11.25" x14ac:dyDescent="0.2"/>
    <row r="392" s="1" customFormat="1" ht="11.25" x14ac:dyDescent="0.2"/>
    <row r="393" s="1" customFormat="1" ht="11.25" x14ac:dyDescent="0.2"/>
    <row r="394" s="1" customFormat="1" ht="11.25" x14ac:dyDescent="0.2"/>
    <row r="395" s="1" customFormat="1" ht="11.25" x14ac:dyDescent="0.2"/>
    <row r="396" s="1" customFormat="1" ht="11.25" x14ac:dyDescent="0.2"/>
    <row r="397" s="1" customFormat="1" ht="11.25" x14ac:dyDescent="0.2"/>
    <row r="398" s="1" customFormat="1" ht="11.25" x14ac:dyDescent="0.2"/>
    <row r="399" s="1" customFormat="1" ht="11.25" x14ac:dyDescent="0.2"/>
    <row r="400" s="1" customFormat="1" ht="11.25" x14ac:dyDescent="0.2"/>
    <row r="401" s="1" customFormat="1" ht="11.25" x14ac:dyDescent="0.2"/>
    <row r="402" s="1" customFormat="1" ht="11.25" x14ac:dyDescent="0.2"/>
    <row r="403" s="1" customFormat="1" ht="11.25" x14ac:dyDescent="0.2"/>
    <row r="404" s="1" customFormat="1" ht="11.25" x14ac:dyDescent="0.2"/>
    <row r="405" s="1" customFormat="1" ht="11.25" x14ac:dyDescent="0.2"/>
    <row r="406" s="1" customFormat="1" ht="11.25" x14ac:dyDescent="0.2"/>
    <row r="407" s="1" customFormat="1" ht="11.25" x14ac:dyDescent="0.2"/>
    <row r="408" s="1" customFormat="1" ht="11.25" x14ac:dyDescent="0.2"/>
    <row r="409" s="1" customFormat="1" ht="11.25" x14ac:dyDescent="0.2"/>
    <row r="410" s="1" customFormat="1" ht="11.25" x14ac:dyDescent="0.2"/>
    <row r="411" s="1" customFormat="1" ht="11.25" x14ac:dyDescent="0.2"/>
    <row r="412" s="1" customFormat="1" ht="11.25" x14ac:dyDescent="0.2"/>
    <row r="413" s="1" customFormat="1" ht="11.25" x14ac:dyDescent="0.2"/>
    <row r="414" s="1" customFormat="1" ht="11.25" x14ac:dyDescent="0.2"/>
    <row r="415" s="1" customFormat="1" ht="11.25" x14ac:dyDescent="0.2"/>
    <row r="416" s="1" customFormat="1" ht="11.25" x14ac:dyDescent="0.2"/>
    <row r="417" s="1" customFormat="1" ht="11.25" x14ac:dyDescent="0.2"/>
    <row r="418" s="1" customFormat="1" ht="11.25" x14ac:dyDescent="0.2"/>
    <row r="419" s="1" customFormat="1" ht="11.25" x14ac:dyDescent="0.2"/>
    <row r="420" s="1" customFormat="1" ht="11.25" x14ac:dyDescent="0.2"/>
    <row r="421" s="1" customFormat="1" ht="11.25" x14ac:dyDescent="0.2"/>
    <row r="422" s="1" customFormat="1" ht="11.25" x14ac:dyDescent="0.2"/>
    <row r="423" s="1" customFormat="1" ht="11.25" x14ac:dyDescent="0.2"/>
    <row r="424" s="1" customFormat="1" ht="11.25" x14ac:dyDescent="0.2"/>
    <row r="425" s="1" customFormat="1" ht="11.25" x14ac:dyDescent="0.2"/>
    <row r="426" s="1" customFormat="1" ht="11.25" x14ac:dyDescent="0.2"/>
    <row r="427" s="1" customFormat="1" ht="11.25" x14ac:dyDescent="0.2"/>
    <row r="428" s="1" customFormat="1" ht="11.25" x14ac:dyDescent="0.2"/>
    <row r="429" s="1" customFormat="1" ht="11.25" x14ac:dyDescent="0.2"/>
    <row r="430" s="1" customFormat="1" ht="11.25" x14ac:dyDescent="0.2"/>
    <row r="431" s="1" customFormat="1" ht="11.25" x14ac:dyDescent="0.2"/>
    <row r="432" s="1" customFormat="1" ht="11.25" x14ac:dyDescent="0.2"/>
    <row r="433" s="1" customFormat="1" ht="11.25" x14ac:dyDescent="0.2"/>
    <row r="434" s="1" customFormat="1" ht="11.25" x14ac:dyDescent="0.2"/>
    <row r="435" s="1" customFormat="1" ht="11.25" x14ac:dyDescent="0.2"/>
    <row r="436" s="1" customFormat="1" ht="11.25" x14ac:dyDescent="0.2"/>
    <row r="437" s="1" customFormat="1" ht="11.25" x14ac:dyDescent="0.2"/>
    <row r="438" s="1" customFormat="1" ht="11.25" x14ac:dyDescent="0.2"/>
    <row r="439" s="1" customFormat="1" ht="11.25" x14ac:dyDescent="0.2"/>
    <row r="440" s="1" customFormat="1" ht="11.25" x14ac:dyDescent="0.2"/>
    <row r="441" s="1" customFormat="1" ht="11.25" x14ac:dyDescent="0.2"/>
    <row r="442" s="1" customFormat="1" ht="11.25" x14ac:dyDescent="0.2"/>
    <row r="443" s="1" customFormat="1" ht="11.25" x14ac:dyDescent="0.2"/>
    <row r="444" s="1" customFormat="1" ht="11.25" x14ac:dyDescent="0.2"/>
    <row r="445" s="1" customFormat="1" ht="11.25" x14ac:dyDescent="0.2"/>
    <row r="446" s="1" customFormat="1" ht="11.25" x14ac:dyDescent="0.2"/>
    <row r="447" s="1" customFormat="1" ht="11.25" x14ac:dyDescent="0.2"/>
    <row r="448" s="1" customFormat="1" ht="11.25" x14ac:dyDescent="0.2"/>
    <row r="449" s="1" customFormat="1" ht="11.25" x14ac:dyDescent="0.2"/>
    <row r="450" s="1" customFormat="1" ht="11.25" x14ac:dyDescent="0.2"/>
    <row r="451" s="1" customFormat="1" ht="11.25" x14ac:dyDescent="0.2"/>
    <row r="452" s="1" customFormat="1" ht="11.25" x14ac:dyDescent="0.2"/>
    <row r="453" s="1" customFormat="1" ht="11.25" x14ac:dyDescent="0.2"/>
    <row r="454" s="1" customFormat="1" ht="11.25" x14ac:dyDescent="0.2"/>
    <row r="455" s="1" customFormat="1" ht="11.25" x14ac:dyDescent="0.2"/>
    <row r="456" s="1" customFormat="1" ht="11.25" x14ac:dyDescent="0.2"/>
    <row r="457" s="1" customFormat="1" ht="11.25" x14ac:dyDescent="0.2"/>
    <row r="458" s="1" customFormat="1" ht="11.25" x14ac:dyDescent="0.2"/>
    <row r="459" s="1" customFormat="1" ht="11.25" x14ac:dyDescent="0.2"/>
    <row r="460" s="1" customFormat="1" ht="11.25" x14ac:dyDescent="0.2"/>
    <row r="461" s="1" customFormat="1" ht="11.25" x14ac:dyDescent="0.2"/>
    <row r="462" s="1" customFormat="1" ht="11.25" x14ac:dyDescent="0.2"/>
    <row r="463" s="1" customFormat="1" ht="11.25" x14ac:dyDescent="0.2"/>
    <row r="464" s="1" customFormat="1" ht="11.25" x14ac:dyDescent="0.2"/>
    <row r="465" s="1" customFormat="1" ht="11.25" x14ac:dyDescent="0.2"/>
    <row r="466" s="1" customFormat="1" ht="11.25" x14ac:dyDescent="0.2"/>
    <row r="467" s="1" customFormat="1" ht="11.25" x14ac:dyDescent="0.2"/>
    <row r="468" s="1" customFormat="1" ht="11.25" x14ac:dyDescent="0.2"/>
    <row r="469" s="1" customFormat="1" ht="11.25" x14ac:dyDescent="0.2"/>
    <row r="470" s="1" customFormat="1" ht="11.25" x14ac:dyDescent="0.2"/>
    <row r="471" s="1" customFormat="1" ht="11.25" x14ac:dyDescent="0.2"/>
    <row r="472" s="1" customFormat="1" ht="11.25" x14ac:dyDescent="0.2"/>
    <row r="473" s="1" customFormat="1" ht="11.25" x14ac:dyDescent="0.2"/>
    <row r="474" s="1" customFormat="1" ht="11.25" x14ac:dyDescent="0.2"/>
    <row r="475" s="1" customFormat="1" ht="11.25" x14ac:dyDescent="0.2"/>
    <row r="476" s="1" customFormat="1" ht="11.25" x14ac:dyDescent="0.2"/>
    <row r="477" s="1" customFormat="1" ht="11.25" x14ac:dyDescent="0.2"/>
    <row r="478" s="1" customFormat="1" ht="11.25" x14ac:dyDescent="0.2"/>
    <row r="479" s="1" customFormat="1" ht="11.25" x14ac:dyDescent="0.2"/>
    <row r="480" s="1" customFormat="1" ht="11.25" x14ac:dyDescent="0.2"/>
    <row r="481" s="1" customFormat="1" ht="11.25" x14ac:dyDescent="0.2"/>
    <row r="482" s="1" customFormat="1" ht="11.25" x14ac:dyDescent="0.2"/>
    <row r="483" s="1" customFormat="1" ht="11.25" x14ac:dyDescent="0.2"/>
    <row r="484" s="1" customFormat="1" ht="11.25" x14ac:dyDescent="0.2"/>
    <row r="485" s="1" customFormat="1" ht="11.25" x14ac:dyDescent="0.2"/>
    <row r="486" s="1" customFormat="1" ht="11.25" x14ac:dyDescent="0.2"/>
    <row r="487" s="1" customFormat="1" ht="11.25" x14ac:dyDescent="0.2"/>
    <row r="488" s="1" customFormat="1" ht="11.25" x14ac:dyDescent="0.2"/>
    <row r="489" s="1" customFormat="1" ht="11.25" x14ac:dyDescent="0.2"/>
    <row r="490" s="1" customFormat="1" ht="11.25" x14ac:dyDescent="0.2"/>
    <row r="491" s="1" customFormat="1" ht="11.25" x14ac:dyDescent="0.2"/>
    <row r="492" s="1" customFormat="1" ht="11.25" x14ac:dyDescent="0.2"/>
    <row r="493" s="1" customFormat="1" ht="11.25" x14ac:dyDescent="0.2"/>
    <row r="494" s="1" customFormat="1" ht="11.25" x14ac:dyDescent="0.2"/>
    <row r="495" s="1" customFormat="1" ht="11.25" x14ac:dyDescent="0.2"/>
    <row r="496" s="1" customFormat="1" ht="11.25" x14ac:dyDescent="0.2"/>
    <row r="497" s="1" customFormat="1" ht="11.25" x14ac:dyDescent="0.2"/>
    <row r="498" s="1" customFormat="1" ht="11.25" x14ac:dyDescent="0.2"/>
    <row r="499" s="1" customFormat="1" ht="11.25" x14ac:dyDescent="0.2"/>
    <row r="500" s="1" customFormat="1" ht="11.25" x14ac:dyDescent="0.2"/>
    <row r="501" s="1" customFormat="1" ht="11.25" x14ac:dyDescent="0.2"/>
    <row r="502" s="1" customFormat="1" ht="11.25" x14ac:dyDescent="0.2"/>
    <row r="503" s="1" customFormat="1" ht="11.25" x14ac:dyDescent="0.2"/>
    <row r="504" s="1" customFormat="1" ht="11.25" x14ac:dyDescent="0.2"/>
    <row r="505" s="1" customFormat="1" ht="11.25" x14ac:dyDescent="0.2"/>
    <row r="506" s="1" customFormat="1" ht="11.25" x14ac:dyDescent="0.2"/>
    <row r="507" s="1" customFormat="1" ht="11.25" x14ac:dyDescent="0.2"/>
    <row r="508" s="1" customFormat="1" ht="11.25" x14ac:dyDescent="0.2"/>
    <row r="509" s="1" customFormat="1" ht="11.25" x14ac:dyDescent="0.2"/>
    <row r="510" s="1" customFormat="1" ht="11.25" x14ac:dyDescent="0.2"/>
    <row r="511" s="1" customFormat="1" ht="11.25" x14ac:dyDescent="0.2"/>
    <row r="512" s="1" customFormat="1" ht="11.25" x14ac:dyDescent="0.2"/>
    <row r="513" s="1" customFormat="1" ht="11.25" x14ac:dyDescent="0.2"/>
    <row r="514" s="1" customFormat="1" ht="11.25" x14ac:dyDescent="0.2"/>
    <row r="515" s="1" customFormat="1" ht="11.25" x14ac:dyDescent="0.2"/>
    <row r="516" s="1" customFormat="1" ht="11.25" x14ac:dyDescent="0.2"/>
    <row r="517" s="1" customFormat="1" ht="11.25" x14ac:dyDescent="0.2"/>
    <row r="518" s="1" customFormat="1" ht="11.25" x14ac:dyDescent="0.2"/>
    <row r="519" s="1" customFormat="1" ht="11.25" x14ac:dyDescent="0.2"/>
    <row r="520" s="1" customFormat="1" ht="11.25" x14ac:dyDescent="0.2"/>
    <row r="521" s="1" customFormat="1" ht="11.25" x14ac:dyDescent="0.2"/>
    <row r="522" s="1" customFormat="1" ht="11.25" x14ac:dyDescent="0.2"/>
    <row r="523" s="1" customFormat="1" ht="11.25" x14ac:dyDescent="0.2"/>
    <row r="524" s="1" customFormat="1" ht="11.25" x14ac:dyDescent="0.2"/>
    <row r="525" s="1" customFormat="1" ht="11.25" x14ac:dyDescent="0.2"/>
    <row r="526" s="1" customFormat="1" ht="11.25" x14ac:dyDescent="0.2"/>
    <row r="527" s="1" customFormat="1" ht="11.25" x14ac:dyDescent="0.2"/>
    <row r="528" s="1" customFormat="1" ht="11.25" x14ac:dyDescent="0.2"/>
    <row r="529" s="1" customFormat="1" ht="11.25" x14ac:dyDescent="0.2"/>
    <row r="530" s="1" customFormat="1" ht="11.25" x14ac:dyDescent="0.2"/>
    <row r="531" s="1" customFormat="1" ht="11.25" x14ac:dyDescent="0.2"/>
    <row r="532" s="1" customFormat="1" ht="11.25" x14ac:dyDescent="0.2"/>
    <row r="533" s="1" customFormat="1" ht="11.25" x14ac:dyDescent="0.2"/>
    <row r="534" s="1" customFormat="1" ht="11.25" x14ac:dyDescent="0.2"/>
    <row r="535" s="1" customFormat="1" ht="11.25" x14ac:dyDescent="0.2"/>
    <row r="536" s="1" customFormat="1" ht="11.25" x14ac:dyDescent="0.2"/>
    <row r="537" s="1" customFormat="1" ht="11.25" x14ac:dyDescent="0.2"/>
    <row r="538" s="1" customFormat="1" ht="11.25" x14ac:dyDescent="0.2"/>
    <row r="539" s="1" customFormat="1" ht="11.25" x14ac:dyDescent="0.2"/>
    <row r="540" s="1" customFormat="1" ht="11.25" x14ac:dyDescent="0.2"/>
    <row r="541" s="1" customFormat="1" ht="11.25" x14ac:dyDescent="0.2"/>
    <row r="542" s="1" customFormat="1" ht="11.25" x14ac:dyDescent="0.2"/>
    <row r="543" s="1" customFormat="1" ht="11.25" x14ac:dyDescent="0.2"/>
    <row r="544" s="1" customFormat="1" ht="11.25" x14ac:dyDescent="0.2"/>
    <row r="545" s="1" customFormat="1" ht="11.25" x14ac:dyDescent="0.2"/>
    <row r="546" s="1" customFormat="1" ht="11.25" x14ac:dyDescent="0.2"/>
    <row r="547" s="1" customFormat="1" ht="11.25" x14ac:dyDescent="0.2"/>
    <row r="548" s="1" customFormat="1" ht="11.25" x14ac:dyDescent="0.2"/>
    <row r="549" s="1" customFormat="1" ht="11.25" x14ac:dyDescent="0.2"/>
    <row r="550" s="1" customFormat="1" ht="11.25" x14ac:dyDescent="0.2"/>
    <row r="551" s="1" customFormat="1" ht="11.25" x14ac:dyDescent="0.2"/>
    <row r="552" s="1" customFormat="1" ht="11.25" x14ac:dyDescent="0.2"/>
    <row r="553" s="1" customFormat="1" ht="11.25" x14ac:dyDescent="0.2"/>
    <row r="554" s="1" customFormat="1" ht="11.25" x14ac:dyDescent="0.2"/>
    <row r="555" s="1" customFormat="1" ht="11.25" x14ac:dyDescent="0.2"/>
    <row r="556" s="1" customFormat="1" ht="11.25" x14ac:dyDescent="0.2"/>
    <row r="557" s="1" customFormat="1" ht="11.25" x14ac:dyDescent="0.2"/>
    <row r="558" s="1" customFormat="1" ht="11.25" x14ac:dyDescent="0.2"/>
    <row r="559" s="1" customFormat="1" ht="11.25" x14ac:dyDescent="0.2"/>
    <row r="560" s="1" customFormat="1" ht="11.25" x14ac:dyDescent="0.2"/>
    <row r="561" s="1" customFormat="1" ht="11.25" x14ac:dyDescent="0.2"/>
    <row r="562" s="1" customFormat="1" ht="11.25" x14ac:dyDescent="0.2"/>
    <row r="563" s="1" customFormat="1" ht="11.25" x14ac:dyDescent="0.2"/>
    <row r="564" s="1" customFormat="1" ht="11.25" x14ac:dyDescent="0.2"/>
    <row r="565" s="1" customFormat="1" ht="11.25" x14ac:dyDescent="0.2"/>
    <row r="566" s="1" customFormat="1" ht="11.25" x14ac:dyDescent="0.2"/>
    <row r="567" s="1" customFormat="1" ht="11.25" x14ac:dyDescent="0.2"/>
    <row r="568" s="1" customFormat="1" ht="11.25" x14ac:dyDescent="0.2"/>
    <row r="569" s="1" customFormat="1" ht="11.25" x14ac:dyDescent="0.2"/>
    <row r="570" s="1" customFormat="1" ht="11.25" x14ac:dyDescent="0.2"/>
    <row r="571" s="1" customFormat="1" ht="11.25" x14ac:dyDescent="0.2"/>
    <row r="572" s="1" customFormat="1" ht="11.25" x14ac:dyDescent="0.2"/>
    <row r="573" s="1" customFormat="1" ht="11.25" x14ac:dyDescent="0.2"/>
    <row r="574" s="1" customFormat="1" ht="11.25" x14ac:dyDescent="0.2"/>
    <row r="575" s="1" customFormat="1" ht="11.25" x14ac:dyDescent="0.2"/>
    <row r="576" s="1" customFormat="1" ht="11.25" x14ac:dyDescent="0.2"/>
    <row r="577" s="1" customFormat="1" ht="11.25" x14ac:dyDescent="0.2"/>
    <row r="578" s="1" customFormat="1" ht="11.25" x14ac:dyDescent="0.2"/>
    <row r="579" s="1" customFormat="1" ht="11.25" x14ac:dyDescent="0.2"/>
    <row r="580" s="1" customFormat="1" ht="11.25" x14ac:dyDescent="0.2"/>
    <row r="581" s="1" customFormat="1" ht="11.25" x14ac:dyDescent="0.2"/>
    <row r="582" s="1" customFormat="1" ht="11.25" x14ac:dyDescent="0.2"/>
    <row r="583" s="1" customFormat="1" ht="11.25" x14ac:dyDescent="0.2"/>
    <row r="584" s="1" customFormat="1" ht="11.25" x14ac:dyDescent="0.2"/>
    <row r="585" s="1" customFormat="1" ht="11.25" x14ac:dyDescent="0.2"/>
    <row r="586" s="1" customFormat="1" ht="11.25" x14ac:dyDescent="0.2"/>
    <row r="587" s="1" customFormat="1" ht="11.25" x14ac:dyDescent="0.2"/>
    <row r="588" s="1" customFormat="1" ht="11.25" x14ac:dyDescent="0.2"/>
    <row r="589" s="1" customFormat="1" ht="11.25" x14ac:dyDescent="0.2"/>
    <row r="590" s="1" customFormat="1" ht="11.25" x14ac:dyDescent="0.2"/>
    <row r="591" s="1" customFormat="1" ht="11.25" x14ac:dyDescent="0.2"/>
    <row r="592" s="1" customFormat="1" ht="11.25" x14ac:dyDescent="0.2"/>
    <row r="593" s="1" customFormat="1" ht="11.25" x14ac:dyDescent="0.2"/>
    <row r="594" s="1" customFormat="1" ht="11.25" x14ac:dyDescent="0.2"/>
    <row r="595" s="1" customFormat="1" ht="11.25" x14ac:dyDescent="0.2"/>
    <row r="596" s="1" customFormat="1" ht="11.25" x14ac:dyDescent="0.2"/>
    <row r="597" s="1" customFormat="1" ht="11.25" x14ac:dyDescent="0.2"/>
    <row r="598" s="1" customFormat="1" ht="11.25" x14ac:dyDescent="0.2"/>
    <row r="599" s="1" customFormat="1" ht="11.25" x14ac:dyDescent="0.2"/>
    <row r="600" s="1" customFormat="1" ht="11.25" x14ac:dyDescent="0.2"/>
    <row r="601" s="1" customFormat="1" ht="11.25" x14ac:dyDescent="0.2"/>
    <row r="602" s="1" customFormat="1" ht="11.25" x14ac:dyDescent="0.2"/>
    <row r="603" s="1" customFormat="1" ht="11.25" x14ac:dyDescent="0.2"/>
    <row r="604" s="1" customFormat="1" ht="11.25" x14ac:dyDescent="0.2"/>
    <row r="605" s="1" customFormat="1" ht="11.25" x14ac:dyDescent="0.2"/>
    <row r="606" s="1" customFormat="1" ht="11.25" x14ac:dyDescent="0.2"/>
    <row r="607" s="1" customFormat="1" ht="11.25" x14ac:dyDescent="0.2"/>
    <row r="608" s="1" customFormat="1" ht="11.25" x14ac:dyDescent="0.2"/>
    <row r="609" s="1" customFormat="1" ht="11.25" x14ac:dyDescent="0.2"/>
    <row r="610" s="1" customFormat="1" ht="11.25" x14ac:dyDescent="0.2"/>
    <row r="611" s="1" customFormat="1" ht="11.25" x14ac:dyDescent="0.2"/>
    <row r="612" s="1" customFormat="1" ht="11.25" x14ac:dyDescent="0.2"/>
    <row r="613" s="1" customFormat="1" ht="11.25" x14ac:dyDescent="0.2"/>
    <row r="614" s="1" customFormat="1" ht="11.25" x14ac:dyDescent="0.2"/>
    <row r="615" s="1" customFormat="1" ht="11.25" x14ac:dyDescent="0.2"/>
    <row r="616" s="1" customFormat="1" ht="11.25" x14ac:dyDescent="0.2"/>
    <row r="617" s="1" customFormat="1" ht="11.25" x14ac:dyDescent="0.2"/>
    <row r="618" s="1" customFormat="1" ht="11.25" x14ac:dyDescent="0.2"/>
    <row r="619" s="1" customFormat="1" ht="11.25" x14ac:dyDescent="0.2"/>
    <row r="620" s="1" customFormat="1" ht="11.25" x14ac:dyDescent="0.2"/>
    <row r="621" s="1" customFormat="1" ht="11.25" x14ac:dyDescent="0.2"/>
    <row r="622" s="1" customFormat="1" ht="11.25" x14ac:dyDescent="0.2"/>
    <row r="623" s="1" customFormat="1" ht="11.25" x14ac:dyDescent="0.2"/>
    <row r="624" s="1" customFormat="1" ht="11.25" x14ac:dyDescent="0.2"/>
    <row r="625" s="1" customFormat="1" ht="11.25" x14ac:dyDescent="0.2"/>
    <row r="626" s="1" customFormat="1" ht="11.25" x14ac:dyDescent="0.2"/>
    <row r="627" s="1" customFormat="1" ht="11.25" x14ac:dyDescent="0.2"/>
    <row r="628" s="1" customFormat="1" ht="11.25" x14ac:dyDescent="0.2"/>
    <row r="629" s="1" customFormat="1" ht="11.25" x14ac:dyDescent="0.2"/>
    <row r="630" s="1" customFormat="1" ht="11.25" x14ac:dyDescent="0.2"/>
    <row r="631" s="1" customFormat="1" ht="11.25" x14ac:dyDescent="0.2"/>
    <row r="632" s="1" customFormat="1" ht="11.25" x14ac:dyDescent="0.2"/>
    <row r="633" s="1" customFormat="1" ht="11.25" x14ac:dyDescent="0.2"/>
    <row r="634" s="1" customFormat="1" ht="11.25" x14ac:dyDescent="0.2"/>
    <row r="635" s="1" customFormat="1" ht="11.25" x14ac:dyDescent="0.2"/>
    <row r="636" s="1" customFormat="1" ht="11.25" x14ac:dyDescent="0.2"/>
    <row r="637" s="1" customFormat="1" ht="11.25" x14ac:dyDescent="0.2"/>
    <row r="638" s="1" customFormat="1" ht="11.25" x14ac:dyDescent="0.2"/>
    <row r="639" s="1" customFormat="1" ht="11.25" x14ac:dyDescent="0.2"/>
    <row r="640" s="1" customFormat="1" ht="11.25" x14ac:dyDescent="0.2"/>
    <row r="641" s="1" customFormat="1" ht="11.25" x14ac:dyDescent="0.2"/>
    <row r="642" s="1" customFormat="1" ht="11.25" x14ac:dyDescent="0.2"/>
    <row r="643" s="1" customFormat="1" ht="11.25" x14ac:dyDescent="0.2"/>
    <row r="644" s="1" customFormat="1" ht="11.25" x14ac:dyDescent="0.2"/>
    <row r="645" s="1" customFormat="1" ht="11.25" x14ac:dyDescent="0.2"/>
    <row r="646" s="1" customFormat="1" ht="11.25" x14ac:dyDescent="0.2"/>
    <row r="647" s="1" customFormat="1" ht="11.25" x14ac:dyDescent="0.2"/>
    <row r="648" s="1" customFormat="1" ht="11.25" x14ac:dyDescent="0.2"/>
    <row r="649" s="1" customFormat="1" ht="11.25" x14ac:dyDescent="0.2"/>
    <row r="650" s="1" customFormat="1" ht="11.25" x14ac:dyDescent="0.2"/>
    <row r="651" s="1" customFormat="1" ht="11.25" x14ac:dyDescent="0.2"/>
    <row r="652" s="1" customFormat="1" ht="11.25" x14ac:dyDescent="0.2"/>
    <row r="653" s="1" customFormat="1" ht="11.25" x14ac:dyDescent="0.2"/>
    <row r="654" s="1" customFormat="1" ht="11.25" x14ac:dyDescent="0.2"/>
    <row r="655" s="1" customFormat="1" ht="11.25" x14ac:dyDescent="0.2"/>
    <row r="656" s="1" customFormat="1" ht="11.25" x14ac:dyDescent="0.2"/>
    <row r="657" s="1" customFormat="1" ht="11.25" x14ac:dyDescent="0.2"/>
    <row r="658" s="1" customFormat="1" ht="11.25" x14ac:dyDescent="0.2"/>
    <row r="659" s="1" customFormat="1" ht="11.25" x14ac:dyDescent="0.2"/>
    <row r="660" s="1" customFormat="1" ht="11.25" x14ac:dyDescent="0.2"/>
    <row r="661" s="1" customFormat="1" ht="11.25" x14ac:dyDescent="0.2"/>
    <row r="662" s="1" customFormat="1" ht="11.25" x14ac:dyDescent="0.2"/>
    <row r="663" s="1" customFormat="1" ht="11.25" x14ac:dyDescent="0.2"/>
    <row r="664" s="1" customFormat="1" ht="11.25" x14ac:dyDescent="0.2"/>
    <row r="665" s="1" customFormat="1" ht="11.25" x14ac:dyDescent="0.2"/>
    <row r="666" s="1" customFormat="1" ht="11.25" x14ac:dyDescent="0.2"/>
    <row r="667" s="1" customFormat="1" ht="11.25" x14ac:dyDescent="0.2"/>
    <row r="668" s="1" customFormat="1" ht="11.25" x14ac:dyDescent="0.2"/>
    <row r="669" s="1" customFormat="1" ht="11.25" x14ac:dyDescent="0.2"/>
    <row r="670" s="1" customFormat="1" ht="11.25" x14ac:dyDescent="0.2"/>
    <row r="671" s="1" customFormat="1" ht="11.25" x14ac:dyDescent="0.2"/>
    <row r="672" s="1" customFormat="1" ht="11.25" x14ac:dyDescent="0.2"/>
    <row r="673" s="1" customFormat="1" ht="11.25" x14ac:dyDescent="0.2"/>
    <row r="674" s="1" customFormat="1" ht="11.25" x14ac:dyDescent="0.2"/>
    <row r="675" s="1" customFormat="1" ht="11.25" x14ac:dyDescent="0.2"/>
    <row r="676" s="1" customFormat="1" ht="11.25" x14ac:dyDescent="0.2"/>
    <row r="677" s="1" customFormat="1" ht="11.25" x14ac:dyDescent="0.2"/>
    <row r="678" s="1" customFormat="1" ht="11.25" x14ac:dyDescent="0.2"/>
    <row r="679" s="1" customFormat="1" ht="11.25" x14ac:dyDescent="0.2"/>
    <row r="680" s="1" customFormat="1" ht="11.25" x14ac:dyDescent="0.2"/>
    <row r="681" s="1" customFormat="1" ht="11.25" x14ac:dyDescent="0.2"/>
    <row r="682" s="1" customFormat="1" ht="11.25" x14ac:dyDescent="0.2"/>
    <row r="683" s="1" customFormat="1" ht="11.25" x14ac:dyDescent="0.2"/>
    <row r="684" s="1" customFormat="1" ht="11.25" x14ac:dyDescent="0.2"/>
    <row r="685" s="1" customFormat="1" ht="11.25" x14ac:dyDescent="0.2"/>
    <row r="686" s="1" customFormat="1" ht="11.25" x14ac:dyDescent="0.2"/>
    <row r="687" s="1" customFormat="1" ht="11.25" x14ac:dyDescent="0.2"/>
    <row r="688" s="1" customFormat="1" ht="11.25" x14ac:dyDescent="0.2"/>
    <row r="689" s="1" customFormat="1" ht="11.25" x14ac:dyDescent="0.2"/>
    <row r="690" s="1" customFormat="1" ht="11.25" x14ac:dyDescent="0.2"/>
    <row r="691" s="1" customFormat="1" ht="11.25" x14ac:dyDescent="0.2"/>
    <row r="692" s="1" customFormat="1" ht="11.25" x14ac:dyDescent="0.2"/>
    <row r="693" s="1" customFormat="1" ht="11.25" x14ac:dyDescent="0.2"/>
    <row r="694" s="1" customFormat="1" ht="11.25" x14ac:dyDescent="0.2"/>
    <row r="695" s="1" customFormat="1" ht="11.25" x14ac:dyDescent="0.2"/>
    <row r="696" s="1" customFormat="1" ht="11.25" x14ac:dyDescent="0.2"/>
    <row r="697" s="1" customFormat="1" ht="11.25" x14ac:dyDescent="0.2"/>
    <row r="698" s="1" customFormat="1" ht="11.25" x14ac:dyDescent="0.2"/>
    <row r="699" s="1" customFormat="1" ht="11.25" x14ac:dyDescent="0.2"/>
    <row r="700" s="1" customFormat="1" ht="11.25" x14ac:dyDescent="0.2"/>
    <row r="701" s="1" customFormat="1" ht="11.25" x14ac:dyDescent="0.2"/>
    <row r="702" s="1" customFormat="1" ht="11.25" x14ac:dyDescent="0.2"/>
    <row r="703" s="1" customFormat="1" ht="11.25" x14ac:dyDescent="0.2"/>
    <row r="704" s="1" customFormat="1" ht="11.25" x14ac:dyDescent="0.2"/>
    <row r="705" s="1" customFormat="1" ht="11.25" x14ac:dyDescent="0.2"/>
    <row r="706" s="1" customFormat="1" ht="11.25" x14ac:dyDescent="0.2"/>
    <row r="707" s="1" customFormat="1" ht="11.25" x14ac:dyDescent="0.2"/>
    <row r="708" s="1" customFormat="1" ht="11.25" x14ac:dyDescent="0.2"/>
    <row r="709" s="1" customFormat="1" ht="11.25" x14ac:dyDescent="0.2"/>
    <row r="710" s="1" customFormat="1" ht="11.25" x14ac:dyDescent="0.2"/>
    <row r="711" s="1" customFormat="1" ht="11.25" x14ac:dyDescent="0.2"/>
    <row r="712" s="1" customFormat="1" ht="11.25" x14ac:dyDescent="0.2"/>
    <row r="713" s="1" customFormat="1" ht="11.25" x14ac:dyDescent="0.2"/>
    <row r="714" s="1" customFormat="1" ht="11.25" x14ac:dyDescent="0.2"/>
    <row r="715" s="1" customFormat="1" ht="11.25" x14ac:dyDescent="0.2"/>
    <row r="716" s="1" customFormat="1" ht="11.25" x14ac:dyDescent="0.2"/>
    <row r="717" s="1" customFormat="1" ht="11.25" x14ac:dyDescent="0.2"/>
    <row r="718" s="1" customFormat="1" ht="11.25" x14ac:dyDescent="0.2"/>
    <row r="719" s="1" customFormat="1" ht="11.25" x14ac:dyDescent="0.2"/>
    <row r="720" s="1" customFormat="1" ht="11.25" x14ac:dyDescent="0.2"/>
    <row r="721" s="1" customFormat="1" ht="11.25" x14ac:dyDescent="0.2"/>
    <row r="722" s="1" customFormat="1" ht="11.25" x14ac:dyDescent="0.2"/>
    <row r="723" s="1" customFormat="1" ht="11.25" x14ac:dyDescent="0.2"/>
    <row r="724" s="1" customFormat="1" ht="11.25" x14ac:dyDescent="0.2"/>
    <row r="725" s="1" customFormat="1" ht="11.25" x14ac:dyDescent="0.2"/>
    <row r="726" s="1" customFormat="1" ht="11.25" x14ac:dyDescent="0.2"/>
    <row r="727" s="1" customFormat="1" ht="11.25" x14ac:dyDescent="0.2"/>
    <row r="728" s="1" customFormat="1" ht="11.25" x14ac:dyDescent="0.2"/>
    <row r="729" s="1" customFormat="1" ht="11.25" x14ac:dyDescent="0.2"/>
    <row r="730" s="1" customFormat="1" ht="11.25" x14ac:dyDescent="0.2"/>
    <row r="731" s="1" customFormat="1" ht="11.25" x14ac:dyDescent="0.2"/>
    <row r="732" s="1" customFormat="1" ht="11.25" x14ac:dyDescent="0.2"/>
    <row r="733" s="1" customFormat="1" ht="11.25" x14ac:dyDescent="0.2"/>
    <row r="734" s="1" customFormat="1" ht="11.25" x14ac:dyDescent="0.2"/>
    <row r="735" s="1" customFormat="1" ht="11.25" x14ac:dyDescent="0.2"/>
    <row r="736" s="1" customFormat="1" ht="11.25" x14ac:dyDescent="0.2"/>
    <row r="737" s="1" customFormat="1" ht="11.25" x14ac:dyDescent="0.2"/>
    <row r="738" s="1" customFormat="1" ht="11.25" x14ac:dyDescent="0.2"/>
    <row r="739" s="1" customFormat="1" ht="11.25" x14ac:dyDescent="0.2"/>
    <row r="740" s="1" customFormat="1" ht="11.25" x14ac:dyDescent="0.2"/>
    <row r="741" s="1" customFormat="1" ht="11.25" x14ac:dyDescent="0.2"/>
    <row r="742" s="1" customFormat="1" ht="11.25" x14ac:dyDescent="0.2"/>
    <row r="743" s="1" customFormat="1" ht="11.25" x14ac:dyDescent="0.2"/>
    <row r="744" s="1" customFormat="1" ht="11.25" x14ac:dyDescent="0.2"/>
    <row r="745" s="1" customFormat="1" ht="11.25" x14ac:dyDescent="0.2"/>
    <row r="746" s="1" customFormat="1" ht="11.25" x14ac:dyDescent="0.2"/>
    <row r="747" s="1" customFormat="1" ht="11.25" x14ac:dyDescent="0.2"/>
    <row r="748" s="1" customFormat="1" ht="11.25" x14ac:dyDescent="0.2"/>
    <row r="749" s="1" customFormat="1" ht="11.25" x14ac:dyDescent="0.2"/>
    <row r="750" s="1" customFormat="1" ht="11.25" x14ac:dyDescent="0.2"/>
    <row r="751" s="1" customFormat="1" ht="11.25" x14ac:dyDescent="0.2"/>
    <row r="752" s="1" customFormat="1" ht="11.25" x14ac:dyDescent="0.2"/>
    <row r="753" s="1" customFormat="1" ht="11.25" x14ac:dyDescent="0.2"/>
    <row r="754" s="1" customFormat="1" ht="11.25" x14ac:dyDescent="0.2"/>
    <row r="755" s="1" customFormat="1" ht="11.25" x14ac:dyDescent="0.2"/>
    <row r="756" s="1" customFormat="1" ht="11.25" x14ac:dyDescent="0.2"/>
    <row r="757" s="1" customFormat="1" ht="11.25" x14ac:dyDescent="0.2"/>
    <row r="758" s="1" customFormat="1" ht="11.25" x14ac:dyDescent="0.2"/>
    <row r="759" s="1" customFormat="1" ht="11.25" x14ac:dyDescent="0.2"/>
    <row r="760" s="1" customFormat="1" ht="11.25" x14ac:dyDescent="0.2"/>
    <row r="761" s="1" customFormat="1" ht="11.25" x14ac:dyDescent="0.2"/>
    <row r="762" s="1" customFormat="1" ht="11.25" x14ac:dyDescent="0.2"/>
    <row r="763" s="1" customFormat="1" ht="11.25" x14ac:dyDescent="0.2"/>
    <row r="764" s="1" customFormat="1" ht="11.25" x14ac:dyDescent="0.2"/>
    <row r="765" s="1" customFormat="1" ht="11.25" x14ac:dyDescent="0.2"/>
    <row r="766" s="1" customFormat="1" ht="11.25" x14ac:dyDescent="0.2"/>
    <row r="767" s="1" customFormat="1" ht="11.25" x14ac:dyDescent="0.2"/>
    <row r="768" s="1" customFormat="1" ht="11.25" x14ac:dyDescent="0.2"/>
    <row r="769" s="1" customFormat="1" ht="11.25" x14ac:dyDescent="0.2"/>
    <row r="770" s="1" customFormat="1" ht="11.25" x14ac:dyDescent="0.2"/>
    <row r="771" s="1" customFormat="1" ht="11.25" x14ac:dyDescent="0.2"/>
    <row r="772" s="1" customFormat="1" ht="11.25" x14ac:dyDescent="0.2"/>
    <row r="773" s="1" customFormat="1" ht="11.25" x14ac:dyDescent="0.2"/>
    <row r="774" s="1" customFormat="1" ht="11.25" x14ac:dyDescent="0.2"/>
    <row r="775" s="1" customFormat="1" ht="11.25" x14ac:dyDescent="0.2"/>
    <row r="776" s="1" customFormat="1" ht="11.25" x14ac:dyDescent="0.2"/>
    <row r="777" s="1" customFormat="1" ht="11.25" x14ac:dyDescent="0.2"/>
    <row r="778" s="1" customFormat="1" ht="11.25" x14ac:dyDescent="0.2"/>
    <row r="779" s="1" customFormat="1" ht="11.25" x14ac:dyDescent="0.2"/>
    <row r="780" s="1" customFormat="1" ht="11.25" x14ac:dyDescent="0.2"/>
    <row r="781" s="1" customFormat="1" ht="11.25" x14ac:dyDescent="0.2"/>
    <row r="782" s="1" customFormat="1" ht="11.25" x14ac:dyDescent="0.2"/>
    <row r="783" s="1" customFormat="1" ht="11.25" x14ac:dyDescent="0.2"/>
    <row r="784" s="1" customFormat="1" ht="11.25" x14ac:dyDescent="0.2"/>
    <row r="785" s="1" customFormat="1" ht="11.25" x14ac:dyDescent="0.2"/>
    <row r="786" s="1" customFormat="1" ht="11.25" x14ac:dyDescent="0.2"/>
    <row r="787" s="1" customFormat="1" ht="11.25" x14ac:dyDescent="0.2"/>
    <row r="788" s="1" customFormat="1" ht="11.25" x14ac:dyDescent="0.2"/>
    <row r="789" s="1" customFormat="1" ht="11.25" x14ac:dyDescent="0.2"/>
    <row r="790" s="1" customFormat="1" ht="11.25" x14ac:dyDescent="0.2"/>
    <row r="791" s="1" customFormat="1" ht="11.25" x14ac:dyDescent="0.2"/>
    <row r="792" s="1" customFormat="1" ht="11.25" x14ac:dyDescent="0.2"/>
    <row r="793" s="1" customFormat="1" ht="11.25" x14ac:dyDescent="0.2"/>
    <row r="794" s="1" customFormat="1" ht="11.25" x14ac:dyDescent="0.2"/>
    <row r="795" s="1" customFormat="1" ht="11.25" x14ac:dyDescent="0.2"/>
    <row r="796" s="1" customFormat="1" ht="11.25" x14ac:dyDescent="0.2"/>
    <row r="797" s="1" customFormat="1" ht="11.25" x14ac:dyDescent="0.2"/>
    <row r="798" s="1" customFormat="1" ht="11.25" x14ac:dyDescent="0.2"/>
    <row r="799" s="1" customFormat="1" ht="11.25" x14ac:dyDescent="0.2"/>
    <row r="800" s="1" customFormat="1" ht="11.25" x14ac:dyDescent="0.2"/>
    <row r="801" s="1" customFormat="1" ht="11.25" x14ac:dyDescent="0.2"/>
    <row r="802" s="1" customFormat="1" ht="11.25" x14ac:dyDescent="0.2"/>
    <row r="803" s="1" customFormat="1" ht="11.25" x14ac:dyDescent="0.2"/>
    <row r="804" s="1" customFormat="1" ht="11.25" x14ac:dyDescent="0.2"/>
    <row r="805" s="1" customFormat="1" ht="11.25" x14ac:dyDescent="0.2"/>
    <row r="806" s="1" customFormat="1" ht="11.25" x14ac:dyDescent="0.2"/>
    <row r="807" s="1" customFormat="1" ht="11.25" x14ac:dyDescent="0.2"/>
    <row r="808" s="1" customFormat="1" ht="11.25" x14ac:dyDescent="0.2"/>
    <row r="809" s="1" customFormat="1" ht="11.25" x14ac:dyDescent="0.2"/>
    <row r="810" s="1" customFormat="1" ht="11.25" x14ac:dyDescent="0.2"/>
    <row r="811" s="1" customFormat="1" ht="11.25" x14ac:dyDescent="0.2"/>
    <row r="812" s="1" customFormat="1" ht="11.25" x14ac:dyDescent="0.2"/>
    <row r="813" s="1" customFormat="1" ht="11.25" x14ac:dyDescent="0.2"/>
    <row r="814" s="1" customFormat="1" ht="11.25" x14ac:dyDescent="0.2"/>
    <row r="815" s="1" customFormat="1" ht="11.25" x14ac:dyDescent="0.2"/>
    <row r="816" s="1" customFormat="1" ht="11.25" x14ac:dyDescent="0.2"/>
    <row r="817" s="1" customFormat="1" ht="11.25" x14ac:dyDescent="0.2"/>
    <row r="818" s="1" customFormat="1" ht="11.25" x14ac:dyDescent="0.2"/>
    <row r="819" s="1" customFormat="1" ht="11.25" x14ac:dyDescent="0.2"/>
    <row r="820" s="1" customFormat="1" ht="11.25" x14ac:dyDescent="0.2"/>
    <row r="821" s="1" customFormat="1" ht="11.25" x14ac:dyDescent="0.2"/>
    <row r="822" s="1" customFormat="1" ht="11.25" x14ac:dyDescent="0.2"/>
    <row r="823" s="1" customFormat="1" ht="11.25" x14ac:dyDescent="0.2"/>
    <row r="824" s="1" customFormat="1" ht="11.25" x14ac:dyDescent="0.2"/>
    <row r="825" s="1" customFormat="1" ht="11.25" x14ac:dyDescent="0.2"/>
    <row r="826" s="1" customFormat="1" ht="11.25" x14ac:dyDescent="0.2"/>
    <row r="827" s="1" customFormat="1" ht="11.25" x14ac:dyDescent="0.2"/>
    <row r="828" s="1" customFormat="1" ht="11.25" x14ac:dyDescent="0.2"/>
    <row r="829" s="1" customFormat="1" ht="11.25" x14ac:dyDescent="0.2"/>
    <row r="830" s="1" customFormat="1" ht="11.25" x14ac:dyDescent="0.2"/>
    <row r="831" s="1" customFormat="1" ht="11.25" x14ac:dyDescent="0.2"/>
    <row r="832" s="1" customFormat="1" ht="11.25" x14ac:dyDescent="0.2"/>
    <row r="833" s="1" customFormat="1" ht="11.25" x14ac:dyDescent="0.2"/>
    <row r="834" s="1" customFormat="1" ht="11.25" x14ac:dyDescent="0.2"/>
    <row r="835" s="1" customFormat="1" ht="11.25" x14ac:dyDescent="0.2"/>
    <row r="836" s="1" customFormat="1" ht="11.25" x14ac:dyDescent="0.2"/>
    <row r="837" s="1" customFormat="1" ht="11.25" x14ac:dyDescent="0.2"/>
    <row r="838" s="1" customFormat="1" ht="11.25" x14ac:dyDescent="0.2"/>
    <row r="839" s="1" customFormat="1" ht="11.25" x14ac:dyDescent="0.2"/>
    <row r="840" s="1" customFormat="1" ht="11.25" x14ac:dyDescent="0.2"/>
    <row r="841" s="1" customFormat="1" ht="11.25" x14ac:dyDescent="0.2"/>
    <row r="842" s="1" customFormat="1" ht="11.25" x14ac:dyDescent="0.2"/>
    <row r="843" s="1" customFormat="1" ht="11.25" x14ac:dyDescent="0.2"/>
    <row r="844" s="1" customFormat="1" ht="11.25" x14ac:dyDescent="0.2"/>
    <row r="845" s="1" customFormat="1" ht="11.25" x14ac:dyDescent="0.2"/>
    <row r="846" s="1" customFormat="1" ht="11.25" x14ac:dyDescent="0.2"/>
    <row r="847" s="1" customFormat="1" ht="11.25" x14ac:dyDescent="0.2"/>
    <row r="848" s="1" customFormat="1" ht="11.25" x14ac:dyDescent="0.2"/>
    <row r="849" s="1" customFormat="1" ht="11.25" x14ac:dyDescent="0.2"/>
    <row r="850" s="1" customFormat="1" ht="11.25" x14ac:dyDescent="0.2"/>
    <row r="851" s="1" customFormat="1" ht="11.25" x14ac:dyDescent="0.2"/>
    <row r="852" s="1" customFormat="1" ht="11.25" x14ac:dyDescent="0.2"/>
    <row r="853" s="1" customFormat="1" ht="11.25" x14ac:dyDescent="0.2"/>
    <row r="854" s="1" customFormat="1" ht="11.25" x14ac:dyDescent="0.2"/>
    <row r="855" s="1" customFormat="1" ht="11.25" x14ac:dyDescent="0.2"/>
    <row r="856" s="1" customFormat="1" ht="11.25" x14ac:dyDescent="0.2"/>
    <row r="857" s="1" customFormat="1" ht="11.25" x14ac:dyDescent="0.2"/>
    <row r="858" s="1" customFormat="1" ht="11.25" x14ac:dyDescent="0.2"/>
    <row r="859" s="1" customFormat="1" ht="11.25" x14ac:dyDescent="0.2"/>
    <row r="860" s="1" customFormat="1" ht="11.25" x14ac:dyDescent="0.2"/>
    <row r="861" s="1" customFormat="1" ht="11.25" x14ac:dyDescent="0.2"/>
    <row r="862" s="1" customFormat="1" ht="11.25" x14ac:dyDescent="0.2"/>
    <row r="863" s="1" customFormat="1" ht="11.25" x14ac:dyDescent="0.2"/>
    <row r="864" s="1" customFormat="1" ht="11.25" x14ac:dyDescent="0.2"/>
    <row r="865" s="1" customFormat="1" ht="11.25" x14ac:dyDescent="0.2"/>
    <row r="866" s="1" customFormat="1" ht="11.25" x14ac:dyDescent="0.2"/>
    <row r="867" s="1" customFormat="1" ht="11.25" x14ac:dyDescent="0.2"/>
    <row r="868" s="1" customFormat="1" ht="11.25" x14ac:dyDescent="0.2"/>
    <row r="869" s="1" customFormat="1" ht="11.25" x14ac:dyDescent="0.2"/>
    <row r="870" s="1" customFormat="1" ht="11.25" x14ac:dyDescent="0.2"/>
    <row r="871" s="1" customFormat="1" ht="11.25" x14ac:dyDescent="0.2"/>
    <row r="872" s="1" customFormat="1" ht="11.25" x14ac:dyDescent="0.2"/>
    <row r="873" s="1" customFormat="1" ht="11.25" x14ac:dyDescent="0.2"/>
    <row r="874" s="1" customFormat="1" ht="11.25" x14ac:dyDescent="0.2"/>
    <row r="875" s="1" customFormat="1" ht="11.25" x14ac:dyDescent="0.2"/>
    <row r="876" s="1" customFormat="1" ht="11.25" x14ac:dyDescent="0.2"/>
    <row r="877" s="1" customFormat="1" ht="11.25" x14ac:dyDescent="0.2"/>
    <row r="878" s="1" customFormat="1" ht="11.25" x14ac:dyDescent="0.2"/>
    <row r="879" s="1" customFormat="1" ht="11.25" x14ac:dyDescent="0.2"/>
    <row r="880" s="1" customFormat="1" ht="11.25" x14ac:dyDescent="0.2"/>
    <row r="881" s="1" customFormat="1" ht="11.25" x14ac:dyDescent="0.2"/>
    <row r="882" s="1" customFormat="1" ht="11.25" x14ac:dyDescent="0.2"/>
    <row r="883" s="1" customFormat="1" ht="11.25" x14ac:dyDescent="0.2"/>
    <row r="884" s="1" customFormat="1" ht="11.25" x14ac:dyDescent="0.2"/>
    <row r="885" s="1" customFormat="1" ht="11.25" x14ac:dyDescent="0.2"/>
    <row r="886" s="1" customFormat="1" ht="11.25" x14ac:dyDescent="0.2"/>
    <row r="887" s="1" customFormat="1" ht="11.25" x14ac:dyDescent="0.2"/>
    <row r="888" s="1" customFormat="1" ht="11.25" x14ac:dyDescent="0.2"/>
    <row r="889" s="1" customFormat="1" ht="11.25" x14ac:dyDescent="0.2"/>
    <row r="890" s="1" customFormat="1" ht="11.25" x14ac:dyDescent="0.2"/>
    <row r="891" s="1" customFormat="1" ht="11.25" x14ac:dyDescent="0.2"/>
    <row r="892" s="1" customFormat="1" ht="11.25" x14ac:dyDescent="0.2"/>
    <row r="893" s="1" customFormat="1" ht="11.25" x14ac:dyDescent="0.2"/>
    <row r="894" s="1" customFormat="1" ht="11.25" x14ac:dyDescent="0.2"/>
    <row r="895" s="1" customFormat="1" ht="11.25" x14ac:dyDescent="0.2"/>
    <row r="896" s="1" customFormat="1" ht="11.25" x14ac:dyDescent="0.2"/>
    <row r="897" s="1" customFormat="1" ht="11.25" x14ac:dyDescent="0.2"/>
    <row r="898" s="1" customFormat="1" ht="11.25" x14ac:dyDescent="0.2"/>
    <row r="899" s="1" customFormat="1" ht="11.25" x14ac:dyDescent="0.2"/>
    <row r="900" s="1" customFormat="1" ht="11.25" x14ac:dyDescent="0.2"/>
    <row r="901" s="1" customFormat="1" ht="11.25" x14ac:dyDescent="0.2"/>
    <row r="902" s="1" customFormat="1" ht="11.25" x14ac:dyDescent="0.2"/>
    <row r="903" s="1" customFormat="1" ht="11.25" x14ac:dyDescent="0.2"/>
    <row r="904" s="1" customFormat="1" ht="11.25" x14ac:dyDescent="0.2"/>
    <row r="905" s="1" customFormat="1" ht="11.25" x14ac:dyDescent="0.2"/>
    <row r="906" s="1" customFormat="1" ht="11.25" x14ac:dyDescent="0.2"/>
    <row r="907" s="1" customFormat="1" ht="11.25" x14ac:dyDescent="0.2"/>
    <row r="908" s="1" customFormat="1" ht="11.25" x14ac:dyDescent="0.2"/>
    <row r="909" s="1" customFormat="1" ht="11.25" x14ac:dyDescent="0.2"/>
    <row r="910" s="1" customFormat="1" ht="11.25" x14ac:dyDescent="0.2"/>
    <row r="911" s="1" customFormat="1" ht="11.25" x14ac:dyDescent="0.2"/>
    <row r="912" s="1" customFormat="1" ht="11.25" x14ac:dyDescent="0.2"/>
    <row r="913" s="1" customFormat="1" ht="11.25" x14ac:dyDescent="0.2"/>
    <row r="914" s="1" customFormat="1" ht="11.25" x14ac:dyDescent="0.2"/>
    <row r="915" s="1" customFormat="1" ht="11.25" x14ac:dyDescent="0.2"/>
    <row r="916" s="1" customFormat="1" ht="11.25" x14ac:dyDescent="0.2"/>
    <row r="917" s="1" customFormat="1" ht="11.25" x14ac:dyDescent="0.2"/>
    <row r="918" s="1" customFormat="1" ht="11.25" x14ac:dyDescent="0.2"/>
    <row r="919" s="1" customFormat="1" ht="11.25" x14ac:dyDescent="0.2"/>
    <row r="920" s="1" customFormat="1" ht="11.25" x14ac:dyDescent="0.2"/>
    <row r="921" s="1" customFormat="1" ht="11.25" x14ac:dyDescent="0.2"/>
    <row r="922" s="1" customFormat="1" ht="11.25" x14ac:dyDescent="0.2"/>
    <row r="923" s="1" customFormat="1" ht="11.25" x14ac:dyDescent="0.2"/>
    <row r="924" s="1" customFormat="1" ht="11.25" x14ac:dyDescent="0.2"/>
    <row r="925" s="1" customFormat="1" ht="11.25" x14ac:dyDescent="0.2"/>
    <row r="926" s="1" customFormat="1" ht="11.25" x14ac:dyDescent="0.2"/>
    <row r="927" s="1" customFormat="1" ht="11.25" x14ac:dyDescent="0.2"/>
    <row r="928" s="1" customFormat="1" ht="11.25" x14ac:dyDescent="0.2"/>
    <row r="929" s="1" customFormat="1" ht="11.25" x14ac:dyDescent="0.2"/>
    <row r="930" s="1" customFormat="1" ht="11.25" x14ac:dyDescent="0.2"/>
    <row r="931" s="1" customFormat="1" ht="11.25" x14ac:dyDescent="0.2"/>
    <row r="932" s="1" customFormat="1" ht="11.25" x14ac:dyDescent="0.2"/>
    <row r="933" s="1" customFormat="1" ht="11.25" x14ac:dyDescent="0.2"/>
    <row r="934" s="1" customFormat="1" ht="11.25" x14ac:dyDescent="0.2"/>
    <row r="935" s="1" customFormat="1" ht="11.25" x14ac:dyDescent="0.2"/>
    <row r="936" s="1" customFormat="1" ht="11.25" x14ac:dyDescent="0.2"/>
    <row r="937" s="1" customFormat="1" ht="11.25" x14ac:dyDescent="0.2"/>
    <row r="938" s="1" customFormat="1" ht="11.25" x14ac:dyDescent="0.2"/>
    <row r="939" s="1" customFormat="1" ht="11.25" x14ac:dyDescent="0.2"/>
    <row r="940" s="1" customFormat="1" ht="11.25" x14ac:dyDescent="0.2"/>
    <row r="941" s="1" customFormat="1" ht="11.25" x14ac:dyDescent="0.2"/>
    <row r="942" s="1" customFormat="1" ht="11.25" x14ac:dyDescent="0.2"/>
    <row r="943" s="1" customFormat="1" ht="11.25" x14ac:dyDescent="0.2"/>
    <row r="944" s="1" customFormat="1" ht="11.25" x14ac:dyDescent="0.2"/>
    <row r="945" s="1" customFormat="1" ht="11.25" x14ac:dyDescent="0.2"/>
    <row r="946" s="1" customFormat="1" ht="11.25" x14ac:dyDescent="0.2"/>
    <row r="947" s="1" customFormat="1" ht="11.25" x14ac:dyDescent="0.2"/>
    <row r="948" s="1" customFormat="1" ht="11.25" x14ac:dyDescent="0.2"/>
    <row r="949" s="1" customFormat="1" ht="11.25" x14ac:dyDescent="0.2"/>
    <row r="950" s="1" customFormat="1" ht="11.25" x14ac:dyDescent="0.2"/>
    <row r="951" s="1" customFormat="1" ht="11.25" x14ac:dyDescent="0.2"/>
    <row r="952" s="1" customFormat="1" ht="11.25" x14ac:dyDescent="0.2"/>
    <row r="953" s="1" customFormat="1" ht="11.25" x14ac:dyDescent="0.2"/>
    <row r="954" s="1" customFormat="1" ht="11.25" x14ac:dyDescent="0.2"/>
    <row r="955" s="1" customFormat="1" ht="11.25" x14ac:dyDescent="0.2"/>
    <row r="956" s="1" customFormat="1" ht="11.25" x14ac:dyDescent="0.2"/>
    <row r="957" s="1" customFormat="1" ht="11.25" x14ac:dyDescent="0.2"/>
    <row r="958" s="1" customFormat="1" ht="11.25" x14ac:dyDescent="0.2"/>
    <row r="959" s="1" customFormat="1" ht="11.25" x14ac:dyDescent="0.2"/>
    <row r="960" s="1" customFormat="1" ht="11.25" x14ac:dyDescent="0.2"/>
    <row r="961" s="1" customFormat="1" ht="11.25" x14ac:dyDescent="0.2"/>
    <row r="962" s="1" customFormat="1" ht="11.25" x14ac:dyDescent="0.2"/>
    <row r="963" s="1" customFormat="1" ht="11.25" x14ac:dyDescent="0.2"/>
    <row r="964" s="1" customFormat="1" ht="11.25" x14ac:dyDescent="0.2"/>
    <row r="965" s="1" customFormat="1" ht="11.25" x14ac:dyDescent="0.2"/>
    <row r="966" s="1" customFormat="1" ht="11.25" x14ac:dyDescent="0.2"/>
    <row r="967" s="1" customFormat="1" ht="11.25" x14ac:dyDescent="0.2"/>
    <row r="968" s="1" customFormat="1" ht="11.25" x14ac:dyDescent="0.2"/>
    <row r="969" s="1" customFormat="1" ht="11.25" x14ac:dyDescent="0.2"/>
    <row r="970" s="1" customFormat="1" ht="11.25" x14ac:dyDescent="0.2"/>
    <row r="971" s="1" customFormat="1" ht="11.25" x14ac:dyDescent="0.2"/>
    <row r="972" s="1" customFormat="1" ht="11.25" x14ac:dyDescent="0.2"/>
    <row r="973" s="1" customFormat="1" ht="11.25" x14ac:dyDescent="0.2"/>
    <row r="974" s="1" customFormat="1" ht="11.25" x14ac:dyDescent="0.2"/>
    <row r="975" s="1" customFormat="1" ht="11.25" x14ac:dyDescent="0.2"/>
    <row r="976" s="1" customFormat="1" ht="11.25" x14ac:dyDescent="0.2"/>
    <row r="977" s="1" customFormat="1" ht="11.25" x14ac:dyDescent="0.2"/>
    <row r="978" s="1" customFormat="1" ht="11.25" x14ac:dyDescent="0.2"/>
    <row r="979" s="1" customFormat="1" ht="11.25" x14ac:dyDescent="0.2"/>
    <row r="980" s="1" customFormat="1" ht="11.25" x14ac:dyDescent="0.2"/>
    <row r="981" s="1" customFormat="1" ht="11.25" x14ac:dyDescent="0.2"/>
    <row r="982" s="1" customFormat="1" ht="11.25" x14ac:dyDescent="0.2"/>
    <row r="983" s="1" customFormat="1" ht="11.25" x14ac:dyDescent="0.2"/>
    <row r="984" s="1" customFormat="1" ht="11.25" x14ac:dyDescent="0.2"/>
    <row r="985" s="1" customFormat="1" ht="11.25" x14ac:dyDescent="0.2"/>
    <row r="986" s="1" customFormat="1" ht="11.25" x14ac:dyDescent="0.2"/>
    <row r="987" s="1" customFormat="1" ht="11.25" x14ac:dyDescent="0.2"/>
    <row r="988" s="1" customFormat="1" ht="11.25" x14ac:dyDescent="0.2"/>
    <row r="989" s="1" customFormat="1" ht="11.25" x14ac:dyDescent="0.2"/>
    <row r="990" s="1" customFormat="1" ht="11.25" x14ac:dyDescent="0.2"/>
    <row r="991" s="1" customFormat="1" ht="11.25" x14ac:dyDescent="0.2"/>
    <row r="992" s="1" customFormat="1" ht="11.25" x14ac:dyDescent="0.2"/>
    <row r="993" s="1" customFormat="1" ht="11.25" x14ac:dyDescent="0.2"/>
    <row r="994" s="1" customFormat="1" ht="11.25" x14ac:dyDescent="0.2"/>
    <row r="995" s="1" customFormat="1" ht="11.25" x14ac:dyDescent="0.2"/>
    <row r="996" s="1" customFormat="1" ht="11.25" x14ac:dyDescent="0.2"/>
    <row r="997" s="1" customFormat="1" ht="11.25" x14ac:dyDescent="0.2"/>
    <row r="998" s="1" customFormat="1" ht="11.25" x14ac:dyDescent="0.2"/>
    <row r="999" s="1" customFormat="1" ht="11.25" x14ac:dyDescent="0.2"/>
    <row r="1000" s="1" customFormat="1" ht="11.25" x14ac:dyDescent="0.2"/>
    <row r="1001" s="1" customFormat="1" ht="11.25" x14ac:dyDescent="0.2"/>
    <row r="1002" s="1" customFormat="1" ht="11.25" x14ac:dyDescent="0.2"/>
    <row r="1003" s="1" customFormat="1" ht="11.25" x14ac:dyDescent="0.2"/>
    <row r="1004" s="1" customFormat="1" ht="11.25" x14ac:dyDescent="0.2"/>
    <row r="1005" s="1" customFormat="1" ht="11.25" x14ac:dyDescent="0.2"/>
    <row r="1006" s="1" customFormat="1" ht="11.25" x14ac:dyDescent="0.2"/>
    <row r="1007" s="1" customFormat="1" ht="11.25" x14ac:dyDescent="0.2"/>
    <row r="1008" s="1" customFormat="1" ht="11.25" x14ac:dyDescent="0.2"/>
    <row r="1009" s="1" customFormat="1" ht="11.25" x14ac:dyDescent="0.2"/>
    <row r="1010" s="1" customFormat="1" ht="11.25" x14ac:dyDescent="0.2"/>
    <row r="1011" s="1" customFormat="1" ht="11.25" x14ac:dyDescent="0.2"/>
    <row r="1012" s="1" customFormat="1" ht="11.25" x14ac:dyDescent="0.2"/>
    <row r="1013" s="1" customFormat="1" ht="11.25" x14ac:dyDescent="0.2"/>
    <row r="1014" s="1" customFormat="1" ht="11.25" x14ac:dyDescent="0.2"/>
    <row r="1015" s="1" customFormat="1" ht="11.25" x14ac:dyDescent="0.2"/>
    <row r="1016" s="1" customFormat="1" ht="11.25" x14ac:dyDescent="0.2"/>
    <row r="1017" s="1" customFormat="1" ht="11.25" x14ac:dyDescent="0.2"/>
    <row r="1018" s="1" customFormat="1" ht="11.25" x14ac:dyDescent="0.2"/>
    <row r="1019" s="1" customFormat="1" ht="11.25" x14ac:dyDescent="0.2"/>
    <row r="1020" s="1" customFormat="1" ht="11.25" x14ac:dyDescent="0.2"/>
    <row r="1021" s="1" customFormat="1" ht="11.25" x14ac:dyDescent="0.2"/>
    <row r="1022" s="1" customFormat="1" ht="11.25" x14ac:dyDescent="0.2"/>
    <row r="1023" s="1" customFormat="1" ht="11.25" x14ac:dyDescent="0.2"/>
    <row r="1024" s="1" customFormat="1" ht="11.25" x14ac:dyDescent="0.2"/>
    <row r="1025" s="1" customFormat="1" ht="11.25" x14ac:dyDescent="0.2"/>
    <row r="1026" s="1" customFormat="1" ht="11.25" x14ac:dyDescent="0.2"/>
    <row r="1027" s="1" customFormat="1" ht="11.25" x14ac:dyDescent="0.2"/>
    <row r="1028" s="1" customFormat="1" ht="11.25" x14ac:dyDescent="0.2"/>
    <row r="1029" s="1" customFormat="1" ht="11.25" x14ac:dyDescent="0.2"/>
    <row r="1030" s="1" customFormat="1" ht="11.25" x14ac:dyDescent="0.2"/>
    <row r="1031" s="1" customFormat="1" ht="11.25" x14ac:dyDescent="0.2"/>
    <row r="1032" s="1" customFormat="1" ht="11.25" x14ac:dyDescent="0.2"/>
    <row r="1033" s="1" customFormat="1" ht="11.25" x14ac:dyDescent="0.2"/>
    <row r="1034" s="1" customFormat="1" ht="11.25" x14ac:dyDescent="0.2"/>
    <row r="1035" s="1" customFormat="1" ht="11.25" x14ac:dyDescent="0.2"/>
    <row r="1036" s="1" customFormat="1" ht="11.25" x14ac:dyDescent="0.2"/>
    <row r="1037" s="1" customFormat="1" ht="11.25" x14ac:dyDescent="0.2"/>
    <row r="1038" s="1" customFormat="1" ht="11.25" x14ac:dyDescent="0.2"/>
    <row r="1039" s="1" customFormat="1" ht="11.25" x14ac:dyDescent="0.2"/>
    <row r="1040" s="1" customFormat="1" ht="11.25" x14ac:dyDescent="0.2"/>
    <row r="1041" s="1" customFormat="1" ht="11.25" x14ac:dyDescent="0.2"/>
    <row r="1042" s="1" customFormat="1" ht="11.25" x14ac:dyDescent="0.2"/>
    <row r="1043" s="1" customFormat="1" ht="11.25" x14ac:dyDescent="0.2"/>
    <row r="1044" s="1" customFormat="1" ht="11.25" x14ac:dyDescent="0.2"/>
    <row r="1045" s="1" customFormat="1" ht="11.25" x14ac:dyDescent="0.2"/>
    <row r="1046" s="1" customFormat="1" ht="11.25" x14ac:dyDescent="0.2"/>
    <row r="1047" s="1" customFormat="1" ht="11.25" x14ac:dyDescent="0.2"/>
    <row r="1048" s="1" customFormat="1" ht="11.25" x14ac:dyDescent="0.2"/>
    <row r="1049" s="1" customFormat="1" ht="11.25" x14ac:dyDescent="0.2"/>
    <row r="1050" s="1" customFormat="1" ht="11.25" x14ac:dyDescent="0.2"/>
    <row r="1051" s="1" customFormat="1" ht="11.25" x14ac:dyDescent="0.2"/>
    <row r="1052" s="1" customFormat="1" ht="11.25" x14ac:dyDescent="0.2"/>
    <row r="1053" s="1" customFormat="1" ht="11.25" x14ac:dyDescent="0.2"/>
    <row r="1054" s="1" customFormat="1" ht="11.25" x14ac:dyDescent="0.2"/>
    <row r="1055" s="1" customFormat="1" ht="11.25" x14ac:dyDescent="0.2"/>
    <row r="1056" s="1" customFormat="1" ht="11.25" x14ac:dyDescent="0.2"/>
    <row r="1057" s="1" customFormat="1" ht="11.25" x14ac:dyDescent="0.2"/>
    <row r="1058" s="1" customFormat="1" ht="11.25" x14ac:dyDescent="0.2"/>
    <row r="1059" s="1" customFormat="1" ht="11.25" x14ac:dyDescent="0.2"/>
    <row r="1060" s="1" customFormat="1" ht="11.25" x14ac:dyDescent="0.2"/>
    <row r="1061" s="1" customFormat="1" ht="11.25" x14ac:dyDescent="0.2"/>
    <row r="1062" s="1" customFormat="1" ht="11.25" x14ac:dyDescent="0.2"/>
    <row r="1063" s="1" customFormat="1" ht="11.25" x14ac:dyDescent="0.2"/>
    <row r="1064" s="1" customFormat="1" ht="11.25" x14ac:dyDescent="0.2"/>
    <row r="1065" s="1" customFormat="1" ht="11.25" x14ac:dyDescent="0.2"/>
    <row r="1066" s="1" customFormat="1" ht="11.25" x14ac:dyDescent="0.2"/>
    <row r="1067" s="1" customFormat="1" ht="11.25" x14ac:dyDescent="0.2"/>
    <row r="1068" s="1" customFormat="1" ht="11.25" x14ac:dyDescent="0.2"/>
    <row r="1069" s="1" customFormat="1" ht="11.25" x14ac:dyDescent="0.2"/>
    <row r="1070" s="1" customFormat="1" ht="11.25" x14ac:dyDescent="0.2"/>
    <row r="1071" s="1" customFormat="1" ht="11.25" x14ac:dyDescent="0.2"/>
    <row r="1072" s="1" customFormat="1" ht="11.25" x14ac:dyDescent="0.2"/>
    <row r="1073" s="1" customFormat="1" ht="11.25" x14ac:dyDescent="0.2"/>
    <row r="1074" s="1" customFormat="1" ht="11.25" x14ac:dyDescent="0.2"/>
    <row r="1075" s="1" customFormat="1" ht="11.25" x14ac:dyDescent="0.2"/>
    <row r="1076" s="1" customFormat="1" ht="11.25" x14ac:dyDescent="0.2"/>
    <row r="1077" s="1" customFormat="1" ht="11.25" x14ac:dyDescent="0.2"/>
    <row r="1078" s="1" customFormat="1" ht="11.25" x14ac:dyDescent="0.2"/>
    <row r="1079" s="1" customFormat="1" ht="11.25" x14ac:dyDescent="0.2"/>
    <row r="1080" s="1" customFormat="1" ht="11.25" x14ac:dyDescent="0.2"/>
    <row r="1081" s="1" customFormat="1" ht="11.25" x14ac:dyDescent="0.2"/>
    <row r="1082" s="1" customFormat="1" ht="11.25" x14ac:dyDescent="0.2"/>
    <row r="1083" s="1" customFormat="1" ht="11.25" x14ac:dyDescent="0.2"/>
    <row r="1084" s="1" customFormat="1" ht="11.25" x14ac:dyDescent="0.2"/>
    <row r="1085" s="1" customFormat="1" ht="11.25" x14ac:dyDescent="0.2"/>
    <row r="1086" s="1" customFormat="1" ht="11.25" x14ac:dyDescent="0.2"/>
    <row r="1087" s="1" customFormat="1" ht="11.25" x14ac:dyDescent="0.2"/>
    <row r="1088" s="1" customFormat="1" ht="11.25" x14ac:dyDescent="0.2"/>
    <row r="1089" s="1" customFormat="1" ht="11.25" x14ac:dyDescent="0.2"/>
    <row r="1090" s="1" customFormat="1" ht="11.25" x14ac:dyDescent="0.2"/>
    <row r="1091" s="1" customFormat="1" ht="11.25" x14ac:dyDescent="0.2"/>
    <row r="1092" s="1" customFormat="1" ht="11.25" x14ac:dyDescent="0.2"/>
    <row r="1093" s="1" customFormat="1" ht="11.25" x14ac:dyDescent="0.2"/>
    <row r="1094" s="1" customFormat="1" ht="11.25" x14ac:dyDescent="0.2"/>
    <row r="1095" s="1" customFormat="1" ht="11.25" x14ac:dyDescent="0.2"/>
    <row r="1096" s="1" customFormat="1" ht="11.25" x14ac:dyDescent="0.2"/>
    <row r="1097" s="1" customFormat="1" ht="11.25" x14ac:dyDescent="0.2"/>
    <row r="1098" s="1" customFormat="1" ht="11.25" x14ac:dyDescent="0.2"/>
    <row r="1099" s="1" customFormat="1" ht="11.25" x14ac:dyDescent="0.2"/>
    <row r="1100" s="1" customFormat="1" ht="11.25" x14ac:dyDescent="0.2"/>
    <row r="1101" s="1" customFormat="1" ht="11.25" x14ac:dyDescent="0.2"/>
    <row r="1102" s="1" customFormat="1" ht="11.25" x14ac:dyDescent="0.2"/>
    <row r="1103" s="1" customFormat="1" ht="11.25" x14ac:dyDescent="0.2"/>
    <row r="1104" s="1" customFormat="1" ht="11.25" x14ac:dyDescent="0.2"/>
    <row r="1105" s="1" customFormat="1" ht="11.25" x14ac:dyDescent="0.2"/>
    <row r="1106" s="1" customFormat="1" ht="11.25" x14ac:dyDescent="0.2"/>
    <row r="1107" s="1" customFormat="1" ht="11.25" x14ac:dyDescent="0.2"/>
    <row r="1108" s="1" customFormat="1" ht="11.25" x14ac:dyDescent="0.2"/>
    <row r="1109" s="1" customFormat="1" ht="11.25" x14ac:dyDescent="0.2"/>
    <row r="1110" s="1" customFormat="1" ht="11.25" x14ac:dyDescent="0.2"/>
    <row r="1111" s="1" customFormat="1" ht="11.25" x14ac:dyDescent="0.2"/>
    <row r="1112" s="1" customFormat="1" ht="11.25" x14ac:dyDescent="0.2"/>
    <row r="1113" s="1" customFormat="1" ht="11.25" x14ac:dyDescent="0.2"/>
    <row r="1114" s="1" customFormat="1" ht="11.25" x14ac:dyDescent="0.2"/>
    <row r="1115" s="1" customFormat="1" ht="11.25" x14ac:dyDescent="0.2"/>
    <row r="1116" s="1" customFormat="1" ht="11.25" x14ac:dyDescent="0.2"/>
    <row r="1117" s="1" customFormat="1" ht="11.25" x14ac:dyDescent="0.2"/>
    <row r="1118" s="1" customFormat="1" ht="11.25" x14ac:dyDescent="0.2"/>
    <row r="1119" s="1" customFormat="1" ht="11.25" x14ac:dyDescent="0.2"/>
    <row r="1120" s="1" customFormat="1" ht="11.25" x14ac:dyDescent="0.2"/>
    <row r="1121" s="1" customFormat="1" ht="11.25" x14ac:dyDescent="0.2"/>
    <row r="1122" s="1" customFormat="1" ht="11.25" x14ac:dyDescent="0.2"/>
    <row r="1123" s="1" customFormat="1" ht="11.25" x14ac:dyDescent="0.2"/>
    <row r="1124" s="1" customFormat="1" ht="11.25" x14ac:dyDescent="0.2"/>
    <row r="1125" s="1" customFormat="1" ht="11.25" x14ac:dyDescent="0.2"/>
    <row r="1126" s="1" customFormat="1" ht="11.25" x14ac:dyDescent="0.2"/>
    <row r="1127" s="1" customFormat="1" ht="11.25" x14ac:dyDescent="0.2"/>
    <row r="1128" s="1" customFormat="1" ht="11.25" x14ac:dyDescent="0.2"/>
    <row r="1129" s="1" customFormat="1" ht="11.25" x14ac:dyDescent="0.2"/>
    <row r="1130" s="1" customFormat="1" ht="11.25" x14ac:dyDescent="0.2"/>
    <row r="1131" s="1" customFormat="1" ht="11.25" x14ac:dyDescent="0.2"/>
    <row r="1132" s="1" customFormat="1" ht="11.25" x14ac:dyDescent="0.2"/>
    <row r="1133" s="1" customFormat="1" ht="11.25" x14ac:dyDescent="0.2"/>
    <row r="1134" s="1" customFormat="1" ht="11.25" x14ac:dyDescent="0.2"/>
    <row r="1135" s="1" customFormat="1" ht="11.25" x14ac:dyDescent="0.2"/>
    <row r="1136" s="1" customFormat="1" ht="11.25" x14ac:dyDescent="0.2"/>
    <row r="1137" s="1" customFormat="1" ht="11.25" x14ac:dyDescent="0.2"/>
    <row r="1138" s="1" customFormat="1" ht="11.25" x14ac:dyDescent="0.2"/>
    <row r="1139" s="1" customFormat="1" ht="11.25" x14ac:dyDescent="0.2"/>
    <row r="1140" s="1" customFormat="1" ht="11.25" x14ac:dyDescent="0.2"/>
    <row r="1141" s="1" customFormat="1" ht="11.25" x14ac:dyDescent="0.2"/>
    <row r="1142" s="1" customFormat="1" ht="11.25" x14ac:dyDescent="0.2"/>
    <row r="1143" s="1" customFormat="1" ht="11.25" x14ac:dyDescent="0.2"/>
    <row r="1144" s="1" customFormat="1" ht="11.25" x14ac:dyDescent="0.2"/>
    <row r="1145" s="1" customFormat="1" ht="11.25" x14ac:dyDescent="0.2"/>
    <row r="1146" s="1" customFormat="1" ht="11.25" x14ac:dyDescent="0.2"/>
    <row r="1147" s="1" customFormat="1" ht="11.25" x14ac:dyDescent="0.2"/>
    <row r="1148" s="1" customFormat="1" ht="11.25" x14ac:dyDescent="0.2"/>
    <row r="1149" s="1" customFormat="1" ht="11.25" x14ac:dyDescent="0.2"/>
    <row r="1150" s="1" customFormat="1" ht="11.25" x14ac:dyDescent="0.2"/>
    <row r="1151" s="1" customFormat="1" ht="11.25" x14ac:dyDescent="0.2"/>
    <row r="1152" s="1" customFormat="1" ht="11.25" x14ac:dyDescent="0.2"/>
    <row r="1153" s="1" customFormat="1" ht="11.25" x14ac:dyDescent="0.2"/>
    <row r="1154" s="1" customFormat="1" ht="11.25" x14ac:dyDescent="0.2"/>
    <row r="1155" s="1" customFormat="1" ht="11.25" x14ac:dyDescent="0.2"/>
    <row r="1156" s="1" customFormat="1" ht="11.25" x14ac:dyDescent="0.2"/>
    <row r="1157" s="1" customFormat="1" ht="11.25" x14ac:dyDescent="0.2"/>
    <row r="1158" s="1" customFormat="1" ht="11.25" x14ac:dyDescent="0.2"/>
    <row r="1159" s="1" customFormat="1" ht="11.25" x14ac:dyDescent="0.2"/>
    <row r="1160" s="1" customFormat="1" ht="11.25" x14ac:dyDescent="0.2"/>
    <row r="1161" s="1" customFormat="1" ht="11.25" x14ac:dyDescent="0.2"/>
    <row r="1162" s="1" customFormat="1" ht="11.25" x14ac:dyDescent="0.2"/>
    <row r="1163" s="1" customFormat="1" ht="11.25" x14ac:dyDescent="0.2"/>
    <row r="1164" s="1" customFormat="1" ht="11.25" x14ac:dyDescent="0.2"/>
    <row r="1165" s="1" customFormat="1" ht="11.25" x14ac:dyDescent="0.2"/>
    <row r="1166" s="1" customFormat="1" ht="11.25" x14ac:dyDescent="0.2"/>
    <row r="1167" s="1" customFormat="1" ht="11.25" x14ac:dyDescent="0.2"/>
    <row r="1168" s="1" customFormat="1" ht="11.25" x14ac:dyDescent="0.2"/>
    <row r="1169" s="1" customFormat="1" ht="11.25" x14ac:dyDescent="0.2"/>
    <row r="1170" s="1" customFormat="1" ht="11.25" x14ac:dyDescent="0.2"/>
    <row r="1171" s="1" customFormat="1" ht="11.25" x14ac:dyDescent="0.2"/>
    <row r="1172" s="1" customFormat="1" ht="11.25" x14ac:dyDescent="0.2"/>
    <row r="1173" s="1" customFormat="1" ht="11.25" x14ac:dyDescent="0.2"/>
    <row r="1174" s="1" customFormat="1" ht="11.25" x14ac:dyDescent="0.2"/>
    <row r="1175" s="1" customFormat="1" ht="11.25" x14ac:dyDescent="0.2"/>
    <row r="1176" s="1" customFormat="1" ht="11.25" x14ac:dyDescent="0.2"/>
    <row r="1177" s="1" customFormat="1" ht="11.25" x14ac:dyDescent="0.2"/>
    <row r="1178" s="1" customFormat="1" ht="11.25" x14ac:dyDescent="0.2"/>
    <row r="1179" s="1" customFormat="1" ht="11.25" x14ac:dyDescent="0.2"/>
    <row r="1180" s="1" customFormat="1" ht="11.25" x14ac:dyDescent="0.2"/>
    <row r="1181" s="1" customFormat="1" ht="11.25" x14ac:dyDescent="0.2"/>
    <row r="1182" s="1" customFormat="1" ht="11.25" x14ac:dyDescent="0.2"/>
    <row r="1183" s="1" customFormat="1" ht="11.25" x14ac:dyDescent="0.2"/>
    <row r="1184" s="1" customFormat="1" ht="11.25" x14ac:dyDescent="0.2"/>
    <row r="1185" s="1" customFormat="1" ht="11.25" x14ac:dyDescent="0.2"/>
    <row r="1186" s="1" customFormat="1" ht="11.25" x14ac:dyDescent="0.2"/>
    <row r="1187" s="1" customFormat="1" ht="11.25" x14ac:dyDescent="0.2"/>
    <row r="1188" s="1" customFormat="1" ht="11.25" x14ac:dyDescent="0.2"/>
    <row r="1189" s="1" customFormat="1" ht="11.25" x14ac:dyDescent="0.2"/>
    <row r="1190" s="1" customFormat="1" ht="11.25" x14ac:dyDescent="0.2"/>
    <row r="1191" s="1" customFormat="1" ht="11.25" x14ac:dyDescent="0.2"/>
    <row r="1192" s="1" customFormat="1" ht="11.25" x14ac:dyDescent="0.2"/>
    <row r="1193" s="1" customFormat="1" ht="11.25" x14ac:dyDescent="0.2"/>
    <row r="1194" s="1" customFormat="1" ht="11.25" x14ac:dyDescent="0.2"/>
    <row r="1195" s="1" customFormat="1" ht="11.25" x14ac:dyDescent="0.2"/>
    <row r="1196" s="1" customFormat="1" ht="11.25" x14ac:dyDescent="0.2"/>
    <row r="1197" s="1" customFormat="1" ht="11.25" x14ac:dyDescent="0.2"/>
    <row r="1198" s="1" customFormat="1" ht="11.25" x14ac:dyDescent="0.2"/>
    <row r="1199" s="1" customFormat="1" ht="11.25" x14ac:dyDescent="0.2"/>
    <row r="1200" s="1" customFormat="1" ht="11.25" x14ac:dyDescent="0.2"/>
    <row r="1201" s="1" customFormat="1" ht="11.25" x14ac:dyDescent="0.2"/>
    <row r="1202" s="1" customFormat="1" ht="11.25" x14ac:dyDescent="0.2"/>
    <row r="1203" s="1" customFormat="1" ht="11.25" x14ac:dyDescent="0.2"/>
    <row r="1204" s="1" customFormat="1" ht="11.25" x14ac:dyDescent="0.2"/>
    <row r="1205" s="1" customFormat="1" ht="11.25" x14ac:dyDescent="0.2"/>
    <row r="1206" s="1" customFormat="1" ht="11.25" x14ac:dyDescent="0.2"/>
    <row r="1207" s="1" customFormat="1" ht="11.25" x14ac:dyDescent="0.2"/>
    <row r="1208" s="1" customFormat="1" ht="11.25" x14ac:dyDescent="0.2"/>
    <row r="1209" s="1" customFormat="1" ht="11.25" x14ac:dyDescent="0.2"/>
    <row r="1210" s="1" customFormat="1" ht="11.25" x14ac:dyDescent="0.2"/>
    <row r="1211" s="1" customFormat="1" ht="11.25" x14ac:dyDescent="0.2"/>
    <row r="1212" s="1" customFormat="1" ht="11.25" x14ac:dyDescent="0.2"/>
    <row r="1213" s="1" customFormat="1" ht="11.25" x14ac:dyDescent="0.2"/>
    <row r="1214" s="1" customFormat="1" ht="11.25" x14ac:dyDescent="0.2"/>
    <row r="1215" s="1" customFormat="1" ht="11.25" x14ac:dyDescent="0.2"/>
    <row r="1216" s="1" customFormat="1" ht="11.25" x14ac:dyDescent="0.2"/>
    <row r="1217" s="1" customFormat="1" ht="11.25" x14ac:dyDescent="0.2"/>
    <row r="1218" s="1" customFormat="1" ht="11.25" x14ac:dyDescent="0.2"/>
    <row r="1219" s="1" customFormat="1" ht="11.25" x14ac:dyDescent="0.2"/>
    <row r="1220" s="1" customFormat="1" ht="11.25" x14ac:dyDescent="0.2"/>
    <row r="1221" s="1" customFormat="1" ht="11.25" x14ac:dyDescent="0.2"/>
    <row r="1222" s="1" customFormat="1" ht="11.25" x14ac:dyDescent="0.2"/>
    <row r="1223" s="1" customFormat="1" ht="11.25" x14ac:dyDescent="0.2"/>
    <row r="1224" s="1" customFormat="1" ht="11.25" x14ac:dyDescent="0.2"/>
    <row r="1225" s="1" customFormat="1" ht="11.25" x14ac:dyDescent="0.2"/>
    <row r="1226" s="1" customFormat="1" ht="11.25" x14ac:dyDescent="0.2"/>
    <row r="1227" s="1" customFormat="1" ht="11.25" x14ac:dyDescent="0.2"/>
  </sheetData>
  <mergeCells count="17">
    <mergeCell ref="A344:M344"/>
    <mergeCell ref="A343:M343"/>
    <mergeCell ref="A290:M290"/>
    <mergeCell ref="A291:M291"/>
    <mergeCell ref="A234:M234"/>
    <mergeCell ref="A239:M239"/>
    <mergeCell ref="A292:M292"/>
    <mergeCell ref="A59:M59"/>
    <mergeCell ref="A58:M58"/>
    <mergeCell ref="A1:M1"/>
    <mergeCell ref="A233:M233"/>
    <mergeCell ref="A178:M178"/>
    <mergeCell ref="A177:M177"/>
    <mergeCell ref="A118:M118"/>
    <mergeCell ref="A117:M117"/>
    <mergeCell ref="A120:M120"/>
    <mergeCell ref="A180:M180"/>
  </mergeCells>
  <phoneticPr fontId="0" type="noConversion"/>
  <pageMargins left="0.45" right="0.45" top="0.75" bottom="0.75" header="0.3" footer="0.3"/>
  <pageSetup scale="75" fitToHeight="0" orientation="landscape" r:id="rId1"/>
  <headerFooter alignWithMargins="0"/>
  <rowBreaks count="5" manualBreakCount="5">
    <brk id="60" max="12" man="1"/>
    <brk id="118" max="12" man="1"/>
    <brk id="178" max="12" man="1"/>
    <brk id="237" max="12" man="1"/>
    <brk id="29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RURALCITIES</vt:lpstr>
      <vt:lpstr>RURALCITIES!Print_Area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2015-08-21T00:09:43Z</cp:lastPrinted>
  <dcterms:created xsi:type="dcterms:W3CDTF">2002-12-13T05:34:28Z</dcterms:created>
  <dcterms:modified xsi:type="dcterms:W3CDTF">2015-08-21T00:09:46Z</dcterms:modified>
</cp:coreProperties>
</file>