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825" windowHeight="9240" activeTab="0"/>
  </bookViews>
  <sheets>
    <sheet name="TABLE 14" sheetId="1" r:id="rId1"/>
    <sheet name="Sheet2" sheetId="2" r:id="rId2"/>
    <sheet name="Sheet3" sheetId="3" r:id="rId3"/>
  </sheets>
  <definedNames>
    <definedName name="_xlnm.Print_Area" localSheetId="0">'TABLE 14'!$A$1:$J$42</definedName>
    <definedName name="Z_0DE7BC5E_1012_42A2_A430_8C7196EF30F5_.wvu.PrintArea" localSheetId="0" hidden="1">'TABLE 14'!$A$1:$J$42</definedName>
    <definedName name="Z_1307188B_51B9_4CAB_A049_5F0C5FC1D0BF_.wvu.PrintArea" localSheetId="0" hidden="1">'TABLE 14'!$A$1:$J$42</definedName>
    <definedName name="Z_3BFE22C3_0111_437C_917E_6F49CF52616E_.wvu.PrintArea" localSheetId="0" hidden="1">'TABLE 14'!$A$1:$J$42</definedName>
    <definedName name="Z_A505F144_3282_488E_BA5B_F44A27003469_.wvu.PrintArea" localSheetId="0" hidden="1">'TABLE 14'!$A$1:$J$42</definedName>
    <definedName name="Z_B2DD212A_0A82_4D14_8C6B_0489AF0A5742_.wvu.PrintArea" localSheetId="0" hidden="1">'TABLE 14'!$A$1:$J$42</definedName>
    <definedName name="Z_E415F5AE_C01B_430C_8E9E_08F9E9830785_.wvu.PrintArea" localSheetId="0" hidden="1">'TABLE 14'!$A$1:$J$42</definedName>
  </definedNames>
  <calcPr fullCalcOnLoad="1"/>
</workbook>
</file>

<file path=xl/sharedStrings.xml><?xml version="1.0" encoding="utf-8"?>
<sst xmlns="http://schemas.openxmlformats.org/spreadsheetml/2006/main" count="43" uniqueCount="40">
  <si>
    <t>TABLE 14.  AVERAGE MONTHLY NONAGRICULTURAL PAYROLL WAGE</t>
  </si>
  <si>
    <t xml:space="preserve">  First</t>
  </si>
  <si>
    <t xml:space="preserve"> Second</t>
  </si>
  <si>
    <t xml:space="preserve">  Third</t>
  </si>
  <si>
    <t xml:space="preserve"> Fourth</t>
  </si>
  <si>
    <t>County</t>
  </si>
  <si>
    <t xml:space="preserve"> Quarter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</si>
  <si>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</si>
  <si>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</si>
  <si>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</si>
  <si>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</si>
  <si>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</si>
  <si>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</si>
  <si>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</si>
  <si>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</si>
  <si>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</si>
  <si>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</si>
  <si>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</si>
  <si>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</si>
  <si>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</si>
  <si>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</si>
  <si>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</si>
  <si>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</si>
  <si>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</si>
  <si>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</si>
  <si>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</si>
  <si>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</si>
  <si>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</si>
  <si>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</si>
  <si>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</si>
  <si>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</si>
  <si>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</si>
  <si>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</si>
  <si>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</si>
  <si>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</si>
  <si>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</si>
  <si>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Average</t>
  </si>
  <si>
    <t>State Average</t>
  </si>
  <si>
    <t>IN UTAH, BY COUNTY AND QUARTER, 2006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</si>
  <si>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2006.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</si>
</sst>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9"/>
      <name val="Arial"/>
      <family val="2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3" fontId="0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 topLeftCell="A3">
      <pane xSplit="1" ySplit="5" topLeftCell="B8" activePane="bottomRight" state="frozen"/>
      <selection pane="topLeft" activeCell="A3" sqref="A3"/>
      <selection pane="topRight" activeCell="B3" sqref="B3"/>
      <selection pane="bottomLeft" activeCell="A8" sqref="A8"/>
      <selection pane="bottomRight" activeCell="A44" sqref="A44"/>
    </sheetView>
  </sheetViews>
  <sheetFormatPr defaultColWidth="9.140625" defaultRowHeight="12.75"/>
  <cols>
    <col min="1" max="1" width="11.8515625" style="0" customWidth="1"/>
    <col min="2" max="2" width="9.7109375" style="0" customWidth="1"/>
  </cols>
  <sheetData>
    <row r="1" spans="1:12" ht="12.7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 t="s">
        <v>38</v>
      </c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3"/>
      <c r="C4" s="4"/>
      <c r="D4" s="4" t="s">
        <v>1</v>
      </c>
      <c r="E4" s="4"/>
      <c r="F4" s="4" t="s">
        <v>2</v>
      </c>
      <c r="G4" s="4"/>
      <c r="H4" s="4" t="s">
        <v>3</v>
      </c>
      <c r="I4" s="4"/>
      <c r="J4" s="4" t="s">
        <v>4</v>
      </c>
      <c r="K4" s="1"/>
      <c r="L4" s="1"/>
    </row>
    <row r="5" spans="1:12" ht="12.75">
      <c r="A5" s="1" t="s">
        <v>5</v>
      </c>
      <c r="B5" s="3" t="s">
        <v>36</v>
      </c>
      <c r="C5" s="4"/>
      <c r="D5" s="4" t="s">
        <v>6</v>
      </c>
      <c r="E5" s="4"/>
      <c r="F5" s="4" t="s">
        <v>6</v>
      </c>
      <c r="G5" s="4"/>
      <c r="H5" s="4" t="s">
        <v>6</v>
      </c>
      <c r="I5" s="4"/>
      <c r="J5" s="4" t="s">
        <v>6</v>
      </c>
      <c r="K5" s="1"/>
      <c r="L5" s="1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1"/>
      <c r="L6" s="1"/>
    </row>
    <row r="7" spans="1:12" ht="12.75">
      <c r="A7" s="1" t="s">
        <v>37</v>
      </c>
      <c r="B7" s="5">
        <f>(41647353788/1203914)/12</f>
        <v>2882.774696254605</v>
      </c>
      <c r="D7" s="5">
        <f>(9893560665/1171676)/3</f>
        <v>2814.6463314090247</v>
      </c>
      <c r="E7" s="5"/>
      <c r="F7" s="5">
        <f>(10081024299/1200216)/3</f>
        <v>2799.7805669979402</v>
      </c>
      <c r="G7" s="5"/>
      <c r="H7" s="5">
        <f>(10250941371/1210223)/3</f>
        <v>2823.430439679299</v>
      </c>
      <c r="I7" s="5"/>
      <c r="J7" s="5">
        <f>(11421827453/1233540)/3</f>
        <v>3086.463201571629</v>
      </c>
      <c r="K7" s="1"/>
      <c r="L7" s="1"/>
    </row>
    <row r="8" spans="1:17" ht="12.75">
      <c r="A8" s="1"/>
      <c r="B8" s="2"/>
      <c r="C8" s="2"/>
      <c r="K8" s="5"/>
      <c r="L8" s="5"/>
      <c r="M8" s="5"/>
      <c r="N8" s="5"/>
      <c r="O8" s="5"/>
      <c r="P8" s="5"/>
      <c r="Q8" s="5"/>
    </row>
    <row r="9" spans="1:12" ht="12.75">
      <c r="A9" s="1" t="s">
        <v>7</v>
      </c>
      <c r="B9" s="2">
        <f>SUM(D9:J9)/4</f>
        <v>2236.4166666666665</v>
      </c>
      <c r="C9" s="2"/>
      <c r="D9" s="2">
        <f>6489/3</f>
        <v>2163</v>
      </c>
      <c r="E9" s="2"/>
      <c r="F9" s="2">
        <f>6964/3</f>
        <v>2321.3333333333335</v>
      </c>
      <c r="G9" s="2"/>
      <c r="H9" s="2">
        <f>6497/3</f>
        <v>2165.6666666666665</v>
      </c>
      <c r="I9" s="2"/>
      <c r="J9" s="2">
        <f>6887/3</f>
        <v>2295.6666666666665</v>
      </c>
      <c r="K9" s="1"/>
      <c r="L9" s="1"/>
    </row>
    <row r="10" spans="1:12" ht="12.75">
      <c r="A10" s="1" t="s">
        <v>8</v>
      </c>
      <c r="B10" s="2">
        <f aca="true" t="shared" si="0" ref="B10:B42">SUM(D10:J10)/4</f>
        <v>3171.4166666666665</v>
      </c>
      <c r="C10" s="2"/>
      <c r="D10" s="2">
        <f>9470/3</f>
        <v>3156.6666666666665</v>
      </c>
      <c r="E10" s="2"/>
      <c r="F10" s="2">
        <f>9624/3</f>
        <v>3208</v>
      </c>
      <c r="G10" s="2"/>
      <c r="H10" s="2">
        <f>9162/3</f>
        <v>3054</v>
      </c>
      <c r="I10" s="2"/>
      <c r="J10" s="2">
        <f>9801/3</f>
        <v>3267</v>
      </c>
      <c r="K10" s="1"/>
      <c r="L10" s="1"/>
    </row>
    <row r="11" spans="1:12" ht="12.75">
      <c r="A11" s="1" t="s">
        <v>9</v>
      </c>
      <c r="B11" s="2">
        <f t="shared" si="0"/>
        <v>2162.25</v>
      </c>
      <c r="C11" s="2"/>
      <c r="D11" s="2">
        <f>6228/3</f>
        <v>2076</v>
      </c>
      <c r="E11" s="2"/>
      <c r="F11" s="2">
        <f>6414/3</f>
        <v>2138</v>
      </c>
      <c r="G11" s="2"/>
      <c r="H11" s="2">
        <f>6418/3</f>
        <v>2139.3333333333335</v>
      </c>
      <c r="I11" s="2"/>
      <c r="J11" s="2">
        <f>6887/3</f>
        <v>2295.6666666666665</v>
      </c>
      <c r="K11" s="1"/>
      <c r="L11" s="1"/>
    </row>
    <row r="12" spans="1:12" ht="12.75">
      <c r="A12" s="1" t="s">
        <v>10</v>
      </c>
      <c r="B12" s="2">
        <f t="shared" si="0"/>
        <v>2682</v>
      </c>
      <c r="C12" s="2"/>
      <c r="D12" s="2">
        <f>7739/3</f>
        <v>2579.6666666666665</v>
      </c>
      <c r="E12" s="2"/>
      <c r="F12" s="2">
        <f>7555/3</f>
        <v>2518.3333333333335</v>
      </c>
      <c r="G12" s="2"/>
      <c r="H12" s="2">
        <f>7962/3</f>
        <v>2654</v>
      </c>
      <c r="I12" s="2"/>
      <c r="J12" s="2">
        <f>8928/3</f>
        <v>2976</v>
      </c>
      <c r="K12" s="1"/>
      <c r="L12" s="1"/>
    </row>
    <row r="13" spans="1:12" ht="12.75">
      <c r="A13" s="1" t="s">
        <v>11</v>
      </c>
      <c r="B13" s="2">
        <f t="shared" si="0"/>
        <v>2291.6666666666665</v>
      </c>
      <c r="C13" s="2"/>
      <c r="D13" s="2">
        <f>7109/3</f>
        <v>2369.6666666666665</v>
      </c>
      <c r="E13" s="2"/>
      <c r="F13" s="2">
        <f>6147/3</f>
        <v>2049</v>
      </c>
      <c r="G13" s="2"/>
      <c r="H13" s="2">
        <f>6695/3</f>
        <v>2231.6666666666665</v>
      </c>
      <c r="I13" s="2"/>
      <c r="J13" s="2">
        <f>7549/3</f>
        <v>2516.3333333333335</v>
      </c>
      <c r="K13" s="1"/>
      <c r="L13" s="1"/>
    </row>
    <row r="14" spans="1:12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</row>
    <row r="15" spans="1:12" ht="12.75">
      <c r="A15" s="1" t="s">
        <v>12</v>
      </c>
      <c r="B15" s="2">
        <f t="shared" si="0"/>
        <v>2849.4166666666665</v>
      </c>
      <c r="C15" s="2"/>
      <c r="D15" s="2">
        <f>8275/3</f>
        <v>2758.3333333333335</v>
      </c>
      <c r="E15" s="2"/>
      <c r="F15" s="2">
        <f>8441/3</f>
        <v>2813.6666666666665</v>
      </c>
      <c r="G15" s="2"/>
      <c r="H15" s="2">
        <f>8256/3</f>
        <v>2752</v>
      </c>
      <c r="I15" s="2"/>
      <c r="J15" s="2">
        <f>9221/3</f>
        <v>3073.6666666666665</v>
      </c>
      <c r="K15" s="1"/>
      <c r="L15" s="1"/>
    </row>
    <row r="16" spans="1:12" ht="12.75">
      <c r="A16" s="1" t="s">
        <v>13</v>
      </c>
      <c r="B16" s="2">
        <f t="shared" si="0"/>
        <v>2877.2499999999995</v>
      </c>
      <c r="C16" s="2"/>
      <c r="D16" s="2">
        <f>7868/3</f>
        <v>2622.6666666666665</v>
      </c>
      <c r="E16" s="2"/>
      <c r="F16" s="2">
        <f>8616/3</f>
        <v>2872</v>
      </c>
      <c r="G16" s="2"/>
      <c r="H16" s="2">
        <f>8420/3</f>
        <v>2806.6666666666665</v>
      </c>
      <c r="I16" s="2"/>
      <c r="J16" s="2">
        <f>9623/3</f>
        <v>3207.6666666666665</v>
      </c>
      <c r="K16" s="1"/>
      <c r="L16" s="1"/>
    </row>
    <row r="17" spans="1:12" ht="12.75">
      <c r="A17" s="1" t="s">
        <v>14</v>
      </c>
      <c r="B17" s="2">
        <f t="shared" si="0"/>
        <v>3301.5</v>
      </c>
      <c r="C17" s="2"/>
      <c r="D17" s="2">
        <f>9649/3</f>
        <v>3216.3333333333335</v>
      </c>
      <c r="E17" s="2"/>
      <c r="F17" s="2">
        <f>9932/3</f>
        <v>3310.6666666666665</v>
      </c>
      <c r="G17" s="2"/>
      <c r="H17" s="2">
        <f>9385/3</f>
        <v>3128.3333333333335</v>
      </c>
      <c r="I17" s="2"/>
      <c r="J17" s="2">
        <f>10652/3</f>
        <v>3550.6666666666665</v>
      </c>
      <c r="K17" s="1"/>
      <c r="L17" s="1"/>
    </row>
    <row r="18" spans="1:12" ht="12.75">
      <c r="A18" s="1" t="s">
        <v>15</v>
      </c>
      <c r="B18" s="2">
        <f t="shared" si="0"/>
        <v>1907.0833333333333</v>
      </c>
      <c r="C18" s="2"/>
      <c r="D18" s="2">
        <f>5707/3</f>
        <v>1902.3333333333333</v>
      </c>
      <c r="E18" s="2"/>
      <c r="F18" s="2">
        <f>5461/3</f>
        <v>1820.3333333333333</v>
      </c>
      <c r="G18" s="2"/>
      <c r="H18" s="2">
        <f>5423/3</f>
        <v>1807.6666666666667</v>
      </c>
      <c r="I18" s="2"/>
      <c r="J18" s="2">
        <f>6294/3</f>
        <v>2098</v>
      </c>
      <c r="K18" s="1"/>
      <c r="L18" s="1"/>
    </row>
    <row r="19" spans="1:12" ht="12.75">
      <c r="A19" s="1" t="s">
        <v>16</v>
      </c>
      <c r="B19" s="2">
        <f t="shared" si="0"/>
        <v>2042</v>
      </c>
      <c r="C19" s="2"/>
      <c r="D19" s="2">
        <f>6031/3</f>
        <v>2010.3333333333333</v>
      </c>
      <c r="E19" s="2"/>
      <c r="F19" s="2">
        <f>5777/3</f>
        <v>1925.6666666666667</v>
      </c>
      <c r="G19" s="2"/>
      <c r="H19" s="2">
        <f>5896/3</f>
        <v>1965.3333333333333</v>
      </c>
      <c r="I19" s="2"/>
      <c r="J19" s="2">
        <f>6800/3</f>
        <v>2266.6666666666665</v>
      </c>
      <c r="K19" s="1"/>
      <c r="L19" s="1"/>
    </row>
    <row r="20" spans="1:12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1"/>
      <c r="L20" s="1"/>
    </row>
    <row r="21" spans="1:12" ht="12.75">
      <c r="A21" s="1" t="s">
        <v>17</v>
      </c>
      <c r="B21" s="2">
        <f t="shared" si="0"/>
        <v>2055</v>
      </c>
      <c r="C21" s="2"/>
      <c r="D21" s="2">
        <f>5699/3</f>
        <v>1899.6666666666667</v>
      </c>
      <c r="E21" s="2"/>
      <c r="F21" s="2">
        <f>6347/3</f>
        <v>2115.6666666666665</v>
      </c>
      <c r="G21" s="2"/>
      <c r="H21" s="2">
        <f>6348/3</f>
        <v>2116</v>
      </c>
      <c r="I21" s="2"/>
      <c r="J21" s="2">
        <f>6266/3</f>
        <v>2088.6666666666665</v>
      </c>
      <c r="K21" s="1"/>
      <c r="L21" s="1"/>
    </row>
    <row r="22" spans="1:12" ht="12.75">
      <c r="A22" s="1" t="s">
        <v>18</v>
      </c>
      <c r="B22" s="2">
        <f t="shared" si="0"/>
        <v>2530.0833333333335</v>
      </c>
      <c r="C22" s="2"/>
      <c r="D22" s="2">
        <f>6655/3</f>
        <v>2218.3333333333335</v>
      </c>
      <c r="E22" s="2"/>
      <c r="F22" s="2">
        <f>7240/3</f>
        <v>2413.3333333333335</v>
      </c>
      <c r="G22" s="2"/>
      <c r="H22" s="2">
        <f>7612/3</f>
        <v>2537.3333333333335</v>
      </c>
      <c r="I22" s="2"/>
      <c r="J22" s="2">
        <f>8854/3</f>
        <v>2951.3333333333335</v>
      </c>
      <c r="K22" s="1"/>
      <c r="L22" s="1"/>
    </row>
    <row r="23" spans="1:12" ht="12.75">
      <c r="A23" s="1" t="s">
        <v>19</v>
      </c>
      <c r="B23" s="2">
        <f t="shared" si="0"/>
        <v>1941.9166666666667</v>
      </c>
      <c r="C23" s="2"/>
      <c r="D23" s="2">
        <f>5804/3</f>
        <v>1934.6666666666667</v>
      </c>
      <c r="E23" s="2"/>
      <c r="F23" s="2">
        <f>5760/3</f>
        <v>1920</v>
      </c>
      <c r="G23" s="2"/>
      <c r="H23" s="2">
        <f>5571/3</f>
        <v>1857</v>
      </c>
      <c r="I23" s="2"/>
      <c r="J23" s="2">
        <f>6168/3</f>
        <v>2056</v>
      </c>
      <c r="K23" s="1"/>
      <c r="L23" s="1"/>
    </row>
    <row r="24" spans="1:12" ht="12.75">
      <c r="A24" s="1" t="s">
        <v>20</v>
      </c>
      <c r="B24" s="2">
        <f t="shared" si="0"/>
        <v>2558.0833333333335</v>
      </c>
      <c r="C24" s="2"/>
      <c r="D24" s="2">
        <f>7132/3</f>
        <v>2377.3333333333335</v>
      </c>
      <c r="E24" s="2"/>
      <c r="F24" s="2">
        <f>7990/3</f>
        <v>2663.3333333333335</v>
      </c>
      <c r="G24" s="2"/>
      <c r="H24" s="2">
        <f>7650/3</f>
        <v>2550</v>
      </c>
      <c r="I24" s="2"/>
      <c r="J24" s="2">
        <f>7925/3</f>
        <v>2641.6666666666665</v>
      </c>
      <c r="K24" s="1"/>
      <c r="L24" s="1"/>
    </row>
    <row r="25" spans="1:12" ht="12.75">
      <c r="A25" s="1" t="s">
        <v>21</v>
      </c>
      <c r="B25" s="2">
        <f t="shared" si="0"/>
        <v>2364.4166666666665</v>
      </c>
      <c r="C25" s="2"/>
      <c r="D25" s="2">
        <f>7109/3</f>
        <v>2369.6666666666665</v>
      </c>
      <c r="E25" s="2"/>
      <c r="F25" s="2">
        <f>6791/3</f>
        <v>2263.6666666666665</v>
      </c>
      <c r="G25" s="2"/>
      <c r="H25" s="2">
        <f>7257/3</f>
        <v>2419</v>
      </c>
      <c r="I25" s="2"/>
      <c r="J25" s="2">
        <f>7216/3</f>
        <v>2405.3333333333335</v>
      </c>
      <c r="K25" s="1"/>
      <c r="L25" s="1"/>
    </row>
    <row r="26" spans="1:1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1"/>
      <c r="L26" s="1"/>
    </row>
    <row r="27" spans="1:12" ht="12.75">
      <c r="A27" s="1" t="s">
        <v>22</v>
      </c>
      <c r="B27" s="2">
        <f t="shared" si="0"/>
        <v>1764.75</v>
      </c>
      <c r="C27" s="2"/>
      <c r="D27" s="2">
        <f>5307/3</f>
        <v>1769</v>
      </c>
      <c r="E27" s="2"/>
      <c r="F27" s="2">
        <f>5814/3</f>
        <v>1938</v>
      </c>
      <c r="G27" s="2"/>
      <c r="H27" s="2">
        <f>4473/3</f>
        <v>1491</v>
      </c>
      <c r="I27" s="2"/>
      <c r="J27" s="2">
        <f>5583/3</f>
        <v>1861</v>
      </c>
      <c r="K27" s="1"/>
      <c r="L27" s="1"/>
    </row>
    <row r="28" spans="1:12" ht="12.75">
      <c r="A28" s="1" t="s">
        <v>23</v>
      </c>
      <c r="B28" s="2">
        <f t="shared" si="0"/>
        <v>1718.5</v>
      </c>
      <c r="C28" s="2"/>
      <c r="D28" s="2">
        <f>5138/3</f>
        <v>1712.6666666666667</v>
      </c>
      <c r="E28" s="2"/>
      <c r="F28" s="2">
        <f>5169/3</f>
        <v>1723</v>
      </c>
      <c r="G28" s="2"/>
      <c r="H28" s="2">
        <f>4713/3</f>
        <v>1571</v>
      </c>
      <c r="I28" s="2"/>
      <c r="J28" s="2">
        <f>5602/3</f>
        <v>1867.3333333333333</v>
      </c>
      <c r="K28" s="1"/>
      <c r="L28" s="1"/>
    </row>
    <row r="29" spans="1:12" ht="12.75">
      <c r="A29" s="1" t="s">
        <v>24</v>
      </c>
      <c r="B29" s="2">
        <f t="shared" si="0"/>
        <v>3212.4166666666665</v>
      </c>
      <c r="C29" s="2"/>
      <c r="D29" s="2">
        <f>9572/3</f>
        <v>3190.6666666666665</v>
      </c>
      <c r="E29" s="2"/>
      <c r="F29" s="2">
        <f>9627/3</f>
        <v>3209</v>
      </c>
      <c r="G29" s="2"/>
      <c r="H29" s="2">
        <f>9881/3</f>
        <v>3293.6666666666665</v>
      </c>
      <c r="I29" s="2"/>
      <c r="J29" s="2">
        <f>9469/3</f>
        <v>3156.3333333333335</v>
      </c>
      <c r="K29" s="2"/>
      <c r="L29" s="1"/>
    </row>
    <row r="30" spans="1:12" ht="12.75">
      <c r="A30" s="1" t="s">
        <v>25</v>
      </c>
      <c r="B30" s="2">
        <f t="shared" si="0"/>
        <v>2125.75</v>
      </c>
      <c r="C30" s="2"/>
      <c r="D30" s="2">
        <f>6272/3</f>
        <v>2090.6666666666665</v>
      </c>
      <c r="E30" s="2"/>
      <c r="F30" s="2">
        <f>6191/3</f>
        <v>2063.6666666666665</v>
      </c>
      <c r="G30" s="2"/>
      <c r="H30" s="2">
        <f>6218/3</f>
        <v>2072.6666666666665</v>
      </c>
      <c r="I30" s="2"/>
      <c r="J30" s="2">
        <f>6828/3</f>
        <v>2276</v>
      </c>
      <c r="K30" s="1"/>
      <c r="L30" s="1"/>
    </row>
    <row r="31" spans="1:12" ht="12.75">
      <c r="A31" s="1" t="s">
        <v>26</v>
      </c>
      <c r="B31" s="2">
        <f t="shared" si="0"/>
        <v>1842.1666666666667</v>
      </c>
      <c r="C31" s="2"/>
      <c r="D31" s="2">
        <f>5181/3</f>
        <v>1727</v>
      </c>
      <c r="E31" s="2"/>
      <c r="F31" s="2">
        <f>5375/3</f>
        <v>1791.6666666666667</v>
      </c>
      <c r="G31" s="2"/>
      <c r="H31" s="2">
        <f>5697/3</f>
        <v>1899</v>
      </c>
      <c r="I31" s="2"/>
      <c r="J31" s="2">
        <f>5853/3</f>
        <v>1951</v>
      </c>
      <c r="K31" s="1"/>
      <c r="L31" s="1"/>
    </row>
    <row r="32" spans="1:12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1"/>
      <c r="L32" s="1"/>
    </row>
    <row r="33" spans="1:12" ht="12.75">
      <c r="A33" s="1" t="s">
        <v>27</v>
      </c>
      <c r="B33" s="2">
        <f t="shared" si="0"/>
        <v>2229.8333333333335</v>
      </c>
      <c r="C33" s="2"/>
      <c r="D33" s="2">
        <f>6459/3</f>
        <v>2153</v>
      </c>
      <c r="E33" s="2"/>
      <c r="F33" s="2">
        <f>6533/3</f>
        <v>2177.6666666666665</v>
      </c>
      <c r="G33" s="2"/>
      <c r="H33" s="2">
        <f>6856/3</f>
        <v>2285.3333333333335</v>
      </c>
      <c r="I33" s="2"/>
      <c r="J33" s="2">
        <f>6910/3</f>
        <v>2303.3333333333335</v>
      </c>
      <c r="K33" s="1"/>
      <c r="L33" s="1"/>
    </row>
    <row r="34" spans="1:12" ht="12.75">
      <c r="A34" s="1" t="s">
        <v>28</v>
      </c>
      <c r="B34" s="2">
        <f t="shared" si="0"/>
        <v>2573.9166666666665</v>
      </c>
      <c r="C34" s="2"/>
      <c r="D34" s="2">
        <f>7304/3</f>
        <v>2434.6666666666665</v>
      </c>
      <c r="E34" s="2"/>
      <c r="F34" s="2">
        <f>7610/3</f>
        <v>2536.6666666666665</v>
      </c>
      <c r="G34" s="2"/>
      <c r="H34" s="2">
        <f>7877/3</f>
        <v>2625.6666666666665</v>
      </c>
      <c r="I34" s="2"/>
      <c r="J34" s="2">
        <f>8096/3</f>
        <v>2698.6666666666665</v>
      </c>
      <c r="K34" s="1"/>
      <c r="L34" s="1"/>
    </row>
    <row r="35" spans="1:12" ht="12.75">
      <c r="A35" s="1" t="s">
        <v>29</v>
      </c>
      <c r="B35" s="2">
        <f t="shared" si="0"/>
        <v>2997.833333333333</v>
      </c>
      <c r="C35" s="2"/>
      <c r="D35" s="2">
        <f>8979/3</f>
        <v>2993</v>
      </c>
      <c r="E35" s="2"/>
      <c r="F35" s="2">
        <f>8630/3</f>
        <v>2876.6666666666665</v>
      </c>
      <c r="G35" s="2"/>
      <c r="H35" s="2">
        <f>9179/3</f>
        <v>3059.6666666666665</v>
      </c>
      <c r="I35" s="2"/>
      <c r="J35" s="2">
        <f>9186/3</f>
        <v>3062</v>
      </c>
      <c r="K35" s="1"/>
      <c r="L35" s="1"/>
    </row>
    <row r="36" spans="1:12" ht="12.75">
      <c r="A36" s="1" t="s">
        <v>30</v>
      </c>
      <c r="B36" s="2">
        <f t="shared" si="0"/>
        <v>3265.8333333333335</v>
      </c>
      <c r="C36" s="2"/>
      <c r="D36" s="2">
        <f>9251/3</f>
        <v>3083.6666666666665</v>
      </c>
      <c r="E36" s="2"/>
      <c r="F36" s="2">
        <f>9622/3</f>
        <v>3207.3333333333335</v>
      </c>
      <c r="G36" s="2"/>
      <c r="H36" s="2">
        <f>9586/3</f>
        <v>3195.3333333333335</v>
      </c>
      <c r="I36" s="2"/>
      <c r="J36" s="2">
        <f>10731/3</f>
        <v>3577</v>
      </c>
      <c r="K36" s="1"/>
      <c r="L36" s="1"/>
    </row>
    <row r="37" spans="1:12" ht="12.75">
      <c r="A37" s="1" t="s">
        <v>31</v>
      </c>
      <c r="B37" s="2">
        <f t="shared" si="0"/>
        <v>2571.5</v>
      </c>
      <c r="C37" s="2"/>
      <c r="D37" s="2">
        <f>7252/3</f>
        <v>2417.3333333333335</v>
      </c>
      <c r="E37" s="2"/>
      <c r="F37" s="2">
        <f>7487/3</f>
        <v>2495.6666666666665</v>
      </c>
      <c r="G37" s="2"/>
      <c r="H37" s="2">
        <f>7739/3</f>
        <v>2579.6666666666665</v>
      </c>
      <c r="I37" s="2"/>
      <c r="J37" s="2">
        <f>8380/3</f>
        <v>2793.3333333333335</v>
      </c>
      <c r="K37" s="1"/>
      <c r="L37" s="1"/>
    </row>
    <row r="38" spans="1:12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1"/>
      <c r="L38" s="1"/>
    </row>
    <row r="39" spans="1:12" ht="12.75">
      <c r="A39" s="1" t="s">
        <v>32</v>
      </c>
      <c r="B39" s="2">
        <f t="shared" si="0"/>
        <v>2316.5</v>
      </c>
      <c r="C39" s="2"/>
      <c r="D39" s="2">
        <f>6610/3</f>
        <v>2203.3333333333335</v>
      </c>
      <c r="E39" s="2"/>
      <c r="F39" s="2">
        <f>6775/3</f>
        <v>2258.3333333333335</v>
      </c>
      <c r="G39" s="2"/>
      <c r="H39" s="2">
        <f>6956/3</f>
        <v>2318.6666666666665</v>
      </c>
      <c r="I39" s="2"/>
      <c r="J39" s="2">
        <f>7457/3</f>
        <v>2485.6666666666665</v>
      </c>
      <c r="K39" s="1"/>
      <c r="L39" s="1"/>
    </row>
    <row r="40" spans="1:12" ht="12.75">
      <c r="A40" s="1" t="s">
        <v>33</v>
      </c>
      <c r="B40" s="2">
        <f t="shared" si="0"/>
        <v>2315.4166666666665</v>
      </c>
      <c r="C40" s="2"/>
      <c r="D40" s="2">
        <f>6839/3</f>
        <v>2279.6666666666665</v>
      </c>
      <c r="E40" s="2"/>
      <c r="F40" s="2">
        <f>6830/3</f>
        <v>2276.6666666666665</v>
      </c>
      <c r="G40" s="2"/>
      <c r="H40" s="2">
        <f>6805/3</f>
        <v>2268.3333333333335</v>
      </c>
      <c r="I40" s="2"/>
      <c r="J40" s="2">
        <f>7311/3</f>
        <v>2437</v>
      </c>
      <c r="K40" s="1"/>
      <c r="L40" s="1"/>
    </row>
    <row r="41" spans="1:12" ht="12.75">
      <c r="A41" s="1" t="s">
        <v>34</v>
      </c>
      <c r="B41" s="2">
        <f t="shared" si="0"/>
        <v>2029.8333333333335</v>
      </c>
      <c r="C41" s="2"/>
      <c r="D41" s="2">
        <f>5964/3</f>
        <v>1988</v>
      </c>
      <c r="E41" s="2"/>
      <c r="F41" s="2">
        <f>5846/3</f>
        <v>1948.6666666666667</v>
      </c>
      <c r="G41" s="2"/>
      <c r="H41" s="2">
        <f>6039/3</f>
        <v>2013</v>
      </c>
      <c r="I41" s="2"/>
      <c r="J41" s="2">
        <f>6509/3</f>
        <v>2169.6666666666665</v>
      </c>
      <c r="K41" s="1"/>
      <c r="L41" s="1"/>
    </row>
    <row r="42" spans="1:12" ht="12.75">
      <c r="A42" s="1" t="s">
        <v>35</v>
      </c>
      <c r="B42" s="2">
        <f t="shared" si="0"/>
        <v>2612.8333333333335</v>
      </c>
      <c r="C42" s="2"/>
      <c r="D42" s="2">
        <f>7495/3</f>
        <v>2498.3333333333335</v>
      </c>
      <c r="E42" s="2"/>
      <c r="F42" s="2">
        <f>7793/3</f>
        <v>2597.6666666666665</v>
      </c>
      <c r="G42" s="2"/>
      <c r="H42" s="2">
        <f>7684/3</f>
        <v>2561.3333333333335</v>
      </c>
      <c r="I42" s="2"/>
      <c r="J42" s="2">
        <f>8382/3</f>
        <v>2794</v>
      </c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</row>
    <row r="44" spans="1:12" ht="12.75">
      <c r="A44" s="6" t="s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printOptions/>
  <pageMargins left="0.88" right="0.75" top="0.56" bottom="0.52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30" sqref="B3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dknold</cp:lastModifiedBy>
  <cp:lastPrinted>2007-08-30T20:29:22Z</cp:lastPrinted>
  <dcterms:created xsi:type="dcterms:W3CDTF">2003-11-13T18:15:22Z</dcterms:created>
  <dcterms:modified xsi:type="dcterms:W3CDTF">2007-10-12T19:18:28Z</dcterms:modified>
  <cp:category/>
  <cp:version/>
  <cp:contentType/>
  <cp:contentStatus/>
</cp:coreProperties>
</file>