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E0858DB7-3699-4176-ABB6-762E3D8EA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3" sheetId="1" r:id="rId1"/>
  </sheets>
  <definedNames>
    <definedName name="_xlnm.Print_Area" localSheetId="0">TABLE3!$A$1:$N$52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M45" i="1"/>
  <c r="M42" i="1"/>
  <c r="M39" i="1"/>
  <c r="M34" i="1"/>
  <c r="M20" i="1"/>
  <c r="B47" i="1"/>
  <c r="B45" i="1" l="1"/>
  <c r="B41" i="1"/>
  <c r="B34" i="1"/>
  <c r="B26" i="1"/>
  <c r="B24" i="1"/>
  <c r="B16" i="1"/>
  <c r="B14" i="1"/>
  <c r="B38" i="1"/>
  <c r="F12" i="1"/>
  <c r="N12" i="1"/>
  <c r="D12" i="1"/>
  <c r="E12" i="1"/>
  <c r="H12" i="1"/>
  <c r="B42" i="1"/>
  <c r="B33" i="1" l="1"/>
  <c r="B46" i="1"/>
  <c r="B21" i="1"/>
  <c r="B39" i="1"/>
  <c r="B44" i="1"/>
  <c r="B40" i="1"/>
  <c r="B36" i="1"/>
  <c r="B35" i="1"/>
  <c r="B32" i="1"/>
  <c r="B30" i="1"/>
  <c r="B29" i="1"/>
  <c r="B28" i="1"/>
  <c r="B27" i="1"/>
  <c r="B23" i="1"/>
  <c r="B22" i="1"/>
  <c r="I12" i="1"/>
  <c r="M12" i="1"/>
  <c r="B20" i="1"/>
  <c r="B18" i="1"/>
  <c r="B17" i="1"/>
  <c r="G12" i="1"/>
  <c r="K12" i="1"/>
  <c r="B15" i="1"/>
  <c r="L12" i="1"/>
  <c r="J12" i="1"/>
  <c r="B12" i="1" l="1"/>
  <c r="C28" i="1" s="1"/>
  <c r="C15" i="1" l="1"/>
  <c r="C32" i="1"/>
  <c r="C21" i="1"/>
  <c r="C22" i="1"/>
  <c r="C33" i="1"/>
  <c r="C23" i="1"/>
  <c r="C40" i="1"/>
  <c r="C39" i="1"/>
  <c r="C47" i="1"/>
  <c r="C24" i="1"/>
  <c r="C38" i="1"/>
  <c r="C41" i="1"/>
  <c r="C16" i="1"/>
  <c r="C26" i="1"/>
  <c r="C14" i="1"/>
  <c r="C34" i="1"/>
  <c r="C45" i="1"/>
  <c r="C42" i="1"/>
  <c r="C20" i="1"/>
  <c r="C17" i="1"/>
  <c r="C46" i="1"/>
  <c r="C30" i="1"/>
  <c r="C35" i="1"/>
  <c r="C29" i="1"/>
  <c r="C36" i="1"/>
  <c r="C27" i="1"/>
  <c r="C18" i="1"/>
  <c r="C44" i="1"/>
  <c r="C12" i="1" l="1"/>
</calcChain>
</file>

<file path=xl/sharedStrings.xml><?xml version="1.0" encoding="utf-8"?>
<sst xmlns="http://schemas.openxmlformats.org/spreadsheetml/2006/main" count="58" uniqueCount="56">
  <si>
    <t>Trade,</t>
  </si>
  <si>
    <t>Percent</t>
  </si>
  <si>
    <t>Transportation</t>
  </si>
  <si>
    <t>Financial</t>
  </si>
  <si>
    <t>Professional &amp;</t>
  </si>
  <si>
    <t>Education &amp;</t>
  </si>
  <si>
    <t>Leisure &amp;</t>
  </si>
  <si>
    <t>Other</t>
  </si>
  <si>
    <t>County</t>
  </si>
  <si>
    <t xml:space="preserve">   Total</t>
  </si>
  <si>
    <t>of Total</t>
  </si>
  <si>
    <t xml:space="preserve">  Mining</t>
  </si>
  <si>
    <t xml:space="preserve"> Construction</t>
  </si>
  <si>
    <t xml:space="preserve"> Manufacturing</t>
  </si>
  <si>
    <t>&amp; Utilities</t>
  </si>
  <si>
    <t>Information</t>
  </si>
  <si>
    <t>Activities</t>
  </si>
  <si>
    <t>Business Svcs.</t>
  </si>
  <si>
    <t>Health Svcs.</t>
  </si>
  <si>
    <t>Hospitality</t>
  </si>
  <si>
    <t>Services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</si>
  <si>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</si>
  <si>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</si>
  <si>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</si>
  <si>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</si>
  <si>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</si>
  <si>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</si>
  <si>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</si>
  <si>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</si>
  <si>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</si>
  <si>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</si>
  <si>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</si>
  <si>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</si>
  <si>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</si>
  <si>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</si>
  <si>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</si>
  <si>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</si>
  <si>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</si>
  <si>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</si>
  <si>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</si>
  <si>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</si>
  <si>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</si>
  <si>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</si>
  <si>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</si>
  <si>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</si>
  <si>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</si>
  <si>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</si>
  <si>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</si>
  <si>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</si>
  <si>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</si>
  <si>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</si>
  <si>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Government</t>
  </si>
  <si>
    <t xml:space="preserve"> </t>
  </si>
  <si>
    <t xml:space="preserve">TABLE 3. UTAH NONAGRICULTURAL ESTABLISHMENTS
</t>
  </si>
  <si>
    <t>BY COUNTY AND NAICS SECTOR, FIRST QUARTER 2023</t>
  </si>
  <si>
    <t xml:space="preserve">   SOURCE: Utah Department of Workforce Services, Workforce Research &amp; Analysis, Utah Employers, Employment, and Wages by Size,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</si>
</sst>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0" applyNumberFormat="0" applyFont="0" applyAlignment="0" applyProtection="0"/>
  </cellStyleXfs>
  <cellXfs count="15">
    <xf numFmtId="3" fontId="0" fillId="0" borderId="0" xfId="0" applyNumberFormat="1"/>
    <xf numFmtId="3" fontId="0" fillId="2" borderId="0" xfId="0" applyNumberFormat="1" applyFill="1"/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3" fontId="3" fillId="0" borderId="0" xfId="0" applyNumberFormat="1" applyFont="1"/>
    <xf numFmtId="3" fontId="0" fillId="2" borderId="0" xfId="0" applyNumberFormat="1" applyFill="1" applyAlignment="1">
      <alignment horizontal="center" vertical="center"/>
    </xf>
    <xf numFmtId="3" fontId="0" fillId="4" borderId="1" xfId="0" applyNumberFormat="1" applyFill="1" applyBorder="1"/>
    <xf numFmtId="3" fontId="2" fillId="4" borderId="1" xfId="0" applyNumberFormat="1" applyFont="1" applyFill="1" applyBorder="1"/>
    <xf numFmtId="3" fontId="0" fillId="4" borderId="2" xfId="0" applyNumberFormat="1" applyFill="1" applyBorder="1"/>
    <xf numFmtId="9" fontId="3" fillId="0" borderId="0" xfId="1" applyFont="1" applyBorder="1"/>
    <xf numFmtId="3" fontId="2" fillId="0" borderId="0" xfId="0" applyNumberFormat="1" applyFont="1"/>
    <xf numFmtId="9" fontId="2" fillId="0" borderId="0" xfId="1" applyFont="1" applyBorder="1"/>
    <xf numFmtId="0" fontId="0" fillId="0" borderId="0" xfId="0"/>
    <xf numFmtId="3" fontId="4" fillId="5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F000000}"/>
    <cellStyle name="Note 2" xfId="43" xr:uid="{00000000-0005-0000-0000-000030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52"/>
  <sheetViews>
    <sheetView tabSelected="1" zoomScaleNormal="100" workbookViewId="0">
      <selection activeCell="A56" sqref="A56"/>
    </sheetView>
  </sheetViews>
  <sheetFormatPr defaultRowHeight="12.75" x14ac:dyDescent="0.2"/>
  <cols>
    <col min="1" max="1" width="12.28515625" bestFit="1" customWidth="1"/>
    <col min="2" max="2" width="8.140625" bestFit="1" customWidth="1"/>
    <col min="3" max="4" width="7.7109375" bestFit="1" customWidth="1"/>
    <col min="5" max="5" width="12.85546875" bestFit="1" customWidth="1"/>
    <col min="6" max="6" width="14.7109375" bestFit="1" customWidth="1"/>
    <col min="7" max="7" width="14.28515625" bestFit="1" customWidth="1"/>
    <col min="8" max="8" width="11.5703125" customWidth="1"/>
    <col min="9" max="9" width="10" customWidth="1"/>
    <col min="10" max="10" width="14.5703125" customWidth="1"/>
    <col min="11" max="11" width="12.5703125" customWidth="1"/>
    <col min="12" max="12" width="10.28515625" bestFit="1" customWidth="1"/>
    <col min="13" max="13" width="8.42578125" bestFit="1" customWidth="1"/>
    <col min="14" max="14" width="12.28515625" customWidth="1"/>
    <col min="15" max="15" width="1.5703125" bestFit="1" customWidth="1"/>
    <col min="22" max="22" width="14.7109375" customWidth="1"/>
    <col min="24" max="24" width="5.7109375" customWidth="1"/>
    <col min="25" max="25" width="6.7109375" customWidth="1"/>
    <col min="26" max="26" width="5.7109375" customWidth="1"/>
    <col min="28" max="28" width="5.7109375" customWidth="1"/>
    <col min="30" max="30" width="5.7109375" customWidth="1"/>
    <col min="32" max="32" width="5.7109375" customWidth="1"/>
  </cols>
  <sheetData>
    <row r="4" spans="1:15" ht="13.5" customHeight="1" x14ac:dyDescent="0.2"/>
    <row r="5" spans="1:15" x14ac:dyDescent="0.2">
      <c r="A5" s="13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x14ac:dyDescent="0.2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s="4" customFormat="1" x14ac:dyDescent="0.2">
      <c r="A8" s="2"/>
      <c r="B8" s="3"/>
      <c r="C8" s="3"/>
      <c r="D8" s="3"/>
      <c r="E8" s="3"/>
      <c r="F8" s="3"/>
      <c r="G8" s="3" t="s">
        <v>0</v>
      </c>
      <c r="H8" s="3"/>
      <c r="I8" s="3"/>
      <c r="J8" s="3"/>
      <c r="K8" s="3"/>
      <c r="L8" s="3"/>
      <c r="M8" s="3"/>
      <c r="N8" s="3"/>
    </row>
    <row r="9" spans="1:15" s="4" customFormat="1" x14ac:dyDescent="0.2">
      <c r="A9" s="2"/>
      <c r="B9" s="3"/>
      <c r="C9" s="3" t="s">
        <v>1</v>
      </c>
      <c r="D9" s="3"/>
      <c r="E9" s="3"/>
      <c r="F9" s="3"/>
      <c r="G9" s="3" t="s">
        <v>2</v>
      </c>
      <c r="H9" s="3"/>
      <c r="I9" s="3" t="s">
        <v>3</v>
      </c>
      <c r="J9" s="3" t="s">
        <v>4</v>
      </c>
      <c r="K9" s="3" t="s">
        <v>5</v>
      </c>
      <c r="L9" s="3" t="s">
        <v>6</v>
      </c>
      <c r="M9" s="3" t="s">
        <v>7</v>
      </c>
      <c r="N9" s="3"/>
    </row>
    <row r="10" spans="1:15" s="4" customFormat="1" ht="10.9" customHeight="1" x14ac:dyDescent="0.2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  <c r="M10" s="3" t="s">
        <v>20</v>
      </c>
      <c r="N10" s="3" t="s">
        <v>51</v>
      </c>
    </row>
    <row r="12" spans="1:15" s="4" customFormat="1" x14ac:dyDescent="0.2">
      <c r="A12" s="4" t="s">
        <v>21</v>
      </c>
      <c r="B12" s="4">
        <f t="shared" ref="B12:N12" si="0">SUM(B14:B47)</f>
        <v>130960</v>
      </c>
      <c r="C12" s="9">
        <f t="shared" si="0"/>
        <v>0.99999999999999989</v>
      </c>
      <c r="D12" s="4">
        <f t="shared" si="0"/>
        <v>567</v>
      </c>
      <c r="E12" s="4">
        <f t="shared" si="0"/>
        <v>14903</v>
      </c>
      <c r="F12" s="4">
        <f t="shared" si="0"/>
        <v>5382</v>
      </c>
      <c r="G12" s="4">
        <f t="shared" si="0"/>
        <v>21650</v>
      </c>
      <c r="H12" s="4">
        <f t="shared" si="0"/>
        <v>4967</v>
      </c>
      <c r="I12" s="4">
        <f t="shared" si="0"/>
        <v>14091</v>
      </c>
      <c r="J12" s="4">
        <f t="shared" si="0"/>
        <v>34852</v>
      </c>
      <c r="K12" s="4">
        <f t="shared" si="0"/>
        <v>14855</v>
      </c>
      <c r="L12" s="4">
        <f t="shared" si="0"/>
        <v>8548</v>
      </c>
      <c r="M12" s="4">
        <f t="shared" si="0"/>
        <v>6912</v>
      </c>
      <c r="N12" s="4">
        <f t="shared" si="0"/>
        <v>4233</v>
      </c>
      <c r="O12" s="4" t="s">
        <v>52</v>
      </c>
    </row>
    <row r="14" spans="1:15" s="6" customFormat="1" x14ac:dyDescent="0.2">
      <c r="A14" s="10" t="s">
        <v>22</v>
      </c>
      <c r="B14" s="10">
        <f>SUM(D14:N14)</f>
        <v>248</v>
      </c>
      <c r="C14" s="11">
        <f>B14/$B$12</f>
        <v>1.8937080024434942E-3</v>
      </c>
      <c r="D14" s="10">
        <v>2</v>
      </c>
      <c r="E14" s="10">
        <v>32</v>
      </c>
      <c r="F14" s="10">
        <v>9</v>
      </c>
      <c r="G14" s="10">
        <v>51</v>
      </c>
      <c r="H14" s="10">
        <v>0</v>
      </c>
      <c r="I14" s="10">
        <v>11</v>
      </c>
      <c r="J14" s="10">
        <v>17</v>
      </c>
      <c r="K14" s="10">
        <v>24</v>
      </c>
      <c r="L14" s="10">
        <v>36</v>
      </c>
      <c r="M14" s="12">
        <v>13</v>
      </c>
      <c r="N14" s="10">
        <v>53</v>
      </c>
      <c r="O14" s="8"/>
    </row>
    <row r="15" spans="1:15" s="6" customFormat="1" x14ac:dyDescent="0.2">
      <c r="A15" s="10" t="s">
        <v>23</v>
      </c>
      <c r="B15" s="10">
        <f>SUM(D15:N15)</f>
        <v>1550</v>
      </c>
      <c r="C15" s="11">
        <f>B15/$B$12</f>
        <v>1.1835675015271838E-2</v>
      </c>
      <c r="D15" s="10">
        <v>5</v>
      </c>
      <c r="E15" s="10">
        <v>242</v>
      </c>
      <c r="F15" s="10">
        <v>97</v>
      </c>
      <c r="G15" s="10">
        <v>338</v>
      </c>
      <c r="H15" s="10">
        <v>15</v>
      </c>
      <c r="I15" s="10">
        <v>131</v>
      </c>
      <c r="J15" s="10">
        <v>186</v>
      </c>
      <c r="K15" s="10">
        <v>191</v>
      </c>
      <c r="L15" s="10">
        <v>105</v>
      </c>
      <c r="M15" s="12">
        <v>86</v>
      </c>
      <c r="N15" s="10">
        <v>154</v>
      </c>
      <c r="O15" s="8"/>
    </row>
    <row r="16" spans="1:15" s="6" customFormat="1" x14ac:dyDescent="0.2">
      <c r="A16" s="10" t="s">
        <v>24</v>
      </c>
      <c r="B16" s="10">
        <f>SUM(D16:N16)</f>
        <v>4262</v>
      </c>
      <c r="C16" s="11">
        <f>B16/$B$12</f>
        <v>3.2544288332315208E-2</v>
      </c>
      <c r="D16" s="10">
        <v>8</v>
      </c>
      <c r="E16" s="10">
        <v>630</v>
      </c>
      <c r="F16" s="10">
        <v>265</v>
      </c>
      <c r="G16" s="10">
        <v>701</v>
      </c>
      <c r="H16" s="10">
        <v>87</v>
      </c>
      <c r="I16" s="10">
        <v>438</v>
      </c>
      <c r="J16" s="10">
        <v>851</v>
      </c>
      <c r="K16" s="10">
        <v>590</v>
      </c>
      <c r="L16" s="10">
        <v>266</v>
      </c>
      <c r="M16" s="12">
        <v>242</v>
      </c>
      <c r="N16" s="10">
        <v>184</v>
      </c>
      <c r="O16" s="8"/>
    </row>
    <row r="17" spans="1:15" s="6" customFormat="1" x14ac:dyDescent="0.2">
      <c r="A17" s="10" t="s">
        <v>25</v>
      </c>
      <c r="B17" s="10">
        <f>SUM(D17:N17)</f>
        <v>637</v>
      </c>
      <c r="C17" s="11">
        <f>B17/$B$12</f>
        <v>4.8640806353084914E-3</v>
      </c>
      <c r="D17" s="10">
        <v>9</v>
      </c>
      <c r="E17" s="10">
        <v>44</v>
      </c>
      <c r="F17" s="10">
        <v>26</v>
      </c>
      <c r="G17" s="10">
        <v>137</v>
      </c>
      <c r="H17" s="10">
        <v>8</v>
      </c>
      <c r="I17" s="10">
        <v>46</v>
      </c>
      <c r="J17" s="10">
        <v>71</v>
      </c>
      <c r="K17" s="10">
        <v>95</v>
      </c>
      <c r="L17" s="10">
        <v>54</v>
      </c>
      <c r="M17" s="12">
        <v>41</v>
      </c>
      <c r="N17" s="10">
        <v>106</v>
      </c>
      <c r="O17" s="8"/>
    </row>
    <row r="18" spans="1:15" s="6" customFormat="1" x14ac:dyDescent="0.2">
      <c r="A18" s="10" t="s">
        <v>26</v>
      </c>
      <c r="B18" s="10">
        <f>SUM(D18:N18)</f>
        <v>56</v>
      </c>
      <c r="C18" s="11">
        <f>B18/$B$12</f>
        <v>4.2761148442272448E-4</v>
      </c>
      <c r="D18" s="10">
        <v>0</v>
      </c>
      <c r="E18" s="10">
        <v>4</v>
      </c>
      <c r="F18" s="10">
        <v>0</v>
      </c>
      <c r="G18" s="10">
        <v>6</v>
      </c>
      <c r="H18" s="10">
        <v>1</v>
      </c>
      <c r="I18" s="10">
        <v>2</v>
      </c>
      <c r="J18" s="10">
        <v>3</v>
      </c>
      <c r="K18" s="10">
        <v>0</v>
      </c>
      <c r="L18" s="10">
        <v>14</v>
      </c>
      <c r="M18" s="12">
        <v>3</v>
      </c>
      <c r="N18" s="10">
        <v>23</v>
      </c>
      <c r="O18" s="8"/>
    </row>
    <row r="19" spans="1:15" s="6" customFormat="1" x14ac:dyDescent="0.2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8"/>
    </row>
    <row r="20" spans="1:15" s="6" customFormat="1" x14ac:dyDescent="0.2">
      <c r="A20" s="10" t="s">
        <v>27</v>
      </c>
      <c r="B20" s="10">
        <f>SUM(D20:N20)</f>
        <v>9983</v>
      </c>
      <c r="C20" s="11">
        <f>B20/$B$12</f>
        <v>7.6229383017715327E-2</v>
      </c>
      <c r="D20" s="10">
        <v>15</v>
      </c>
      <c r="E20" s="10">
        <v>1207</v>
      </c>
      <c r="F20" s="10">
        <v>366</v>
      </c>
      <c r="G20" s="10">
        <v>1670</v>
      </c>
      <c r="H20" s="10">
        <v>231</v>
      </c>
      <c r="I20" s="10">
        <v>1089</v>
      </c>
      <c r="J20" s="10">
        <v>2390</v>
      </c>
      <c r="K20" s="10">
        <v>1448</v>
      </c>
      <c r="L20" s="10">
        <v>666</v>
      </c>
      <c r="M20" s="12">
        <f>582+3</f>
        <v>585</v>
      </c>
      <c r="N20" s="10">
        <v>316</v>
      </c>
      <c r="O20" s="8"/>
    </row>
    <row r="21" spans="1:15" s="6" customFormat="1" x14ac:dyDescent="0.2">
      <c r="A21" s="10" t="s">
        <v>28</v>
      </c>
      <c r="B21" s="10">
        <f>SUM(D21:N21)</f>
        <v>817</v>
      </c>
      <c r="C21" s="11">
        <f>B21/$B$12</f>
        <v>6.2385461209529631E-3</v>
      </c>
      <c r="D21" s="10">
        <v>107</v>
      </c>
      <c r="E21" s="10">
        <v>91</v>
      </c>
      <c r="F21" s="10">
        <v>26</v>
      </c>
      <c r="G21" s="10">
        <v>202</v>
      </c>
      <c r="H21" s="10">
        <v>12</v>
      </c>
      <c r="I21" s="10">
        <v>48</v>
      </c>
      <c r="J21" s="10">
        <v>80</v>
      </c>
      <c r="K21" s="10">
        <v>62</v>
      </c>
      <c r="L21" s="10">
        <v>45</v>
      </c>
      <c r="M21" s="12">
        <v>49</v>
      </c>
      <c r="N21" s="10">
        <v>95</v>
      </c>
      <c r="O21" s="8"/>
    </row>
    <row r="22" spans="1:15" s="6" customFormat="1" ht="12.75" customHeight="1" x14ac:dyDescent="0.2">
      <c r="A22" s="10" t="s">
        <v>29</v>
      </c>
      <c r="B22" s="10">
        <f>SUM(D22:N22)</f>
        <v>267</v>
      </c>
      <c r="C22" s="11">
        <f>B22/$B$12</f>
        <v>2.0387904703726327E-3</v>
      </c>
      <c r="D22" s="10">
        <v>4</v>
      </c>
      <c r="E22" s="10">
        <v>20</v>
      </c>
      <c r="F22" s="10">
        <v>3</v>
      </c>
      <c r="G22" s="10">
        <v>58</v>
      </c>
      <c r="H22" s="10">
        <v>2</v>
      </c>
      <c r="I22" s="10">
        <v>12</v>
      </c>
      <c r="J22" s="10">
        <v>22</v>
      </c>
      <c r="K22" s="10">
        <v>26</v>
      </c>
      <c r="L22" s="10">
        <v>24</v>
      </c>
      <c r="M22" s="12">
        <v>20</v>
      </c>
      <c r="N22" s="10">
        <v>76</v>
      </c>
      <c r="O22" s="8"/>
    </row>
    <row r="23" spans="1:15" s="6" customFormat="1" ht="12.75" customHeight="1" x14ac:dyDescent="0.2">
      <c r="A23" s="10" t="s">
        <v>30</v>
      </c>
      <c r="B23" s="10">
        <f>SUM(D23:N23)</f>
        <v>274</v>
      </c>
      <c r="C23" s="11">
        <f>B23/$B$12</f>
        <v>2.0922419059254734E-3</v>
      </c>
      <c r="D23" s="10">
        <v>2</v>
      </c>
      <c r="E23" s="10">
        <v>18</v>
      </c>
      <c r="F23" s="10">
        <v>6</v>
      </c>
      <c r="G23" s="10">
        <v>45</v>
      </c>
      <c r="H23" s="10">
        <v>5</v>
      </c>
      <c r="I23" s="10">
        <v>11</v>
      </c>
      <c r="J23" s="10">
        <v>16</v>
      </c>
      <c r="K23" s="10">
        <v>20</v>
      </c>
      <c r="L23" s="10">
        <v>81</v>
      </c>
      <c r="M23" s="12">
        <v>7</v>
      </c>
      <c r="N23" s="10">
        <v>63</v>
      </c>
      <c r="O23" s="8"/>
    </row>
    <row r="24" spans="1:15" s="6" customFormat="1" x14ac:dyDescent="0.2">
      <c r="A24" s="10" t="s">
        <v>31</v>
      </c>
      <c r="B24" s="10">
        <f>SUM(D24:N24)</f>
        <v>686</v>
      </c>
      <c r="C24" s="11">
        <f>B24/$B$12</f>
        <v>5.2382406841783753E-3</v>
      </c>
      <c r="D24" s="10">
        <v>6</v>
      </c>
      <c r="E24" s="10">
        <v>87</v>
      </c>
      <c r="F24" s="10">
        <v>12</v>
      </c>
      <c r="G24" s="10">
        <v>119</v>
      </c>
      <c r="H24" s="10">
        <v>8</v>
      </c>
      <c r="I24" s="10">
        <v>62</v>
      </c>
      <c r="J24" s="10">
        <v>95</v>
      </c>
      <c r="K24" s="10">
        <v>46</v>
      </c>
      <c r="L24" s="10">
        <v>158</v>
      </c>
      <c r="M24" s="12">
        <v>26</v>
      </c>
      <c r="N24" s="10">
        <v>67</v>
      </c>
      <c r="O24" s="8"/>
    </row>
    <row r="25" spans="1:15" s="6" customFormat="1" x14ac:dyDescent="0.2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8"/>
    </row>
    <row r="26" spans="1:15" s="6" customFormat="1" x14ac:dyDescent="0.2">
      <c r="A26" s="10" t="s">
        <v>32</v>
      </c>
      <c r="B26" s="10">
        <f>SUM(D26:N26)</f>
        <v>2092</v>
      </c>
      <c r="C26" s="11">
        <f>B26/$B$12</f>
        <v>1.5974343310934638E-2</v>
      </c>
      <c r="D26" s="10">
        <v>9</v>
      </c>
      <c r="E26" s="10">
        <v>367</v>
      </c>
      <c r="F26" s="10">
        <v>103</v>
      </c>
      <c r="G26" s="10">
        <v>342</v>
      </c>
      <c r="H26" s="10">
        <v>25</v>
      </c>
      <c r="I26" s="10">
        <v>207</v>
      </c>
      <c r="J26" s="10">
        <v>361</v>
      </c>
      <c r="K26" s="10">
        <v>256</v>
      </c>
      <c r="L26" s="10">
        <v>180</v>
      </c>
      <c r="M26" s="12">
        <v>111</v>
      </c>
      <c r="N26" s="10">
        <v>131</v>
      </c>
      <c r="O26" s="8"/>
    </row>
    <row r="27" spans="1:15" s="6" customFormat="1" x14ac:dyDescent="0.2">
      <c r="A27" s="10" t="s">
        <v>33</v>
      </c>
      <c r="B27" s="10">
        <f>SUM(D27:N27)</f>
        <v>348</v>
      </c>
      <c r="C27" s="11">
        <f>B27/$B$12</f>
        <v>2.6572999389126452E-3</v>
      </c>
      <c r="D27" s="10">
        <v>5</v>
      </c>
      <c r="E27" s="10">
        <v>65</v>
      </c>
      <c r="F27" s="10">
        <v>22</v>
      </c>
      <c r="G27" s="10">
        <v>55</v>
      </c>
      <c r="H27" s="10">
        <v>1</v>
      </c>
      <c r="I27" s="10">
        <v>16</v>
      </c>
      <c r="J27" s="10">
        <v>46</v>
      </c>
      <c r="K27" s="10">
        <v>34</v>
      </c>
      <c r="L27" s="10">
        <v>29</v>
      </c>
      <c r="M27" s="12">
        <v>16</v>
      </c>
      <c r="N27" s="10">
        <v>59</v>
      </c>
      <c r="O27" s="8"/>
    </row>
    <row r="28" spans="1:15" s="6" customFormat="1" ht="12.75" customHeight="1" x14ac:dyDescent="0.2">
      <c r="A28" s="10" t="s">
        <v>34</v>
      </c>
      <c r="B28" s="10">
        <f>SUM(D28:N28)</f>
        <v>421</v>
      </c>
      <c r="C28" s="11">
        <f>B28/$B$12</f>
        <v>3.2147220525351253E-3</v>
      </c>
      <c r="D28" s="10">
        <v>2</v>
      </c>
      <c r="E28" s="10">
        <v>54</v>
      </c>
      <c r="F28" s="10">
        <v>9</v>
      </c>
      <c r="G28" s="10">
        <v>57</v>
      </c>
      <c r="H28" s="10">
        <v>9</v>
      </c>
      <c r="I28" s="10">
        <v>44</v>
      </c>
      <c r="J28" s="10">
        <v>59</v>
      </c>
      <c r="K28" s="10">
        <v>29</v>
      </c>
      <c r="L28" s="10">
        <v>89</v>
      </c>
      <c r="M28" s="12">
        <v>21</v>
      </c>
      <c r="N28" s="10">
        <v>48</v>
      </c>
      <c r="O28" s="8"/>
    </row>
    <row r="29" spans="1:15" s="6" customFormat="1" ht="12.75" customHeight="1" x14ac:dyDescent="0.2">
      <c r="A29" s="10" t="s">
        <v>35</v>
      </c>
      <c r="B29" s="10">
        <f>SUM(D29:N29)</f>
        <v>405</v>
      </c>
      <c r="C29" s="11">
        <f>B29/$B$12</f>
        <v>3.0925473427000612E-3</v>
      </c>
      <c r="D29" s="10">
        <v>4</v>
      </c>
      <c r="E29" s="10">
        <v>46</v>
      </c>
      <c r="F29" s="10">
        <v>11</v>
      </c>
      <c r="G29" s="10">
        <v>104</v>
      </c>
      <c r="H29" s="10">
        <v>6</v>
      </c>
      <c r="I29" s="10">
        <v>18</v>
      </c>
      <c r="J29" s="10">
        <v>42</v>
      </c>
      <c r="K29" s="10">
        <v>44</v>
      </c>
      <c r="L29" s="10">
        <v>33</v>
      </c>
      <c r="M29" s="12">
        <v>18</v>
      </c>
      <c r="N29" s="10">
        <v>79</v>
      </c>
      <c r="O29" s="8"/>
    </row>
    <row r="30" spans="1:15" s="6" customFormat="1" x14ac:dyDescent="0.2">
      <c r="A30" s="10" t="s">
        <v>36</v>
      </c>
      <c r="B30" s="10">
        <f>SUM(D30:N30)</f>
        <v>423</v>
      </c>
      <c r="C30" s="11">
        <f>B30/$B$12</f>
        <v>3.2299938912645084E-3</v>
      </c>
      <c r="D30" s="10">
        <v>3</v>
      </c>
      <c r="E30" s="10">
        <v>99</v>
      </c>
      <c r="F30" s="10">
        <v>20</v>
      </c>
      <c r="G30" s="10">
        <v>61</v>
      </c>
      <c r="H30" s="10">
        <v>7</v>
      </c>
      <c r="I30" s="10">
        <v>34</v>
      </c>
      <c r="J30" s="10">
        <v>96</v>
      </c>
      <c r="K30" s="10">
        <v>43</v>
      </c>
      <c r="L30" s="10">
        <v>18</v>
      </c>
      <c r="M30" s="12">
        <v>14</v>
      </c>
      <c r="N30" s="10">
        <v>28</v>
      </c>
      <c r="O30" s="8"/>
    </row>
    <row r="31" spans="1:15" s="6" customFormat="1" x14ac:dyDescent="0.2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0"/>
      <c r="O31" s="8"/>
    </row>
    <row r="32" spans="1:15" s="6" customFormat="1" x14ac:dyDescent="0.2">
      <c r="A32" s="10" t="s">
        <v>37</v>
      </c>
      <c r="B32" s="10">
        <f>SUM(D32:N32)</f>
        <v>58</v>
      </c>
      <c r="C32" s="11">
        <f>B32/$B$12</f>
        <v>4.4288332315210754E-4</v>
      </c>
      <c r="D32" s="10">
        <v>1</v>
      </c>
      <c r="E32" s="10">
        <v>3</v>
      </c>
      <c r="F32" s="10">
        <v>2</v>
      </c>
      <c r="G32" s="10">
        <v>12</v>
      </c>
      <c r="H32" s="10">
        <v>0</v>
      </c>
      <c r="I32" s="10">
        <v>4</v>
      </c>
      <c r="J32" s="10">
        <v>2</v>
      </c>
      <c r="K32" s="10">
        <v>2</v>
      </c>
      <c r="L32" s="10">
        <v>7</v>
      </c>
      <c r="M32" s="12">
        <v>3</v>
      </c>
      <c r="N32" s="10">
        <v>22</v>
      </c>
      <c r="O32" s="8"/>
    </row>
    <row r="33" spans="1:16" s="6" customFormat="1" x14ac:dyDescent="0.2">
      <c r="A33" s="10" t="s">
        <v>38</v>
      </c>
      <c r="B33" s="10">
        <f t="shared" ref="B33:B46" si="1">SUM(D33:N33)</f>
        <v>144</v>
      </c>
      <c r="C33" s="11">
        <f>B33/$B$12</f>
        <v>1.0995723885155772E-3</v>
      </c>
      <c r="D33" s="10">
        <v>1</v>
      </c>
      <c r="E33" s="10">
        <v>16</v>
      </c>
      <c r="F33" s="10">
        <v>4</v>
      </c>
      <c r="G33" s="10">
        <v>25</v>
      </c>
      <c r="H33" s="10">
        <v>1</v>
      </c>
      <c r="I33" s="10">
        <v>13</v>
      </c>
      <c r="J33" s="10">
        <v>19</v>
      </c>
      <c r="K33" s="10">
        <v>5</v>
      </c>
      <c r="L33" s="10">
        <v>21</v>
      </c>
      <c r="M33" s="12">
        <v>7</v>
      </c>
      <c r="N33" s="10">
        <v>32</v>
      </c>
      <c r="O33" s="8"/>
    </row>
    <row r="34" spans="1:16" s="6" customFormat="1" x14ac:dyDescent="0.2">
      <c r="A34" s="10" t="s">
        <v>39</v>
      </c>
      <c r="B34" s="10">
        <f t="shared" si="1"/>
        <v>62547</v>
      </c>
      <c r="C34" s="11">
        <f>B34/$B$12</f>
        <v>0.4776038485033598</v>
      </c>
      <c r="D34" s="10">
        <v>140</v>
      </c>
      <c r="E34" s="10">
        <v>5274</v>
      </c>
      <c r="F34" s="10">
        <v>2631</v>
      </c>
      <c r="G34" s="10">
        <v>10327</v>
      </c>
      <c r="H34" s="10">
        <v>3196</v>
      </c>
      <c r="I34" s="10">
        <v>7095</v>
      </c>
      <c r="J34" s="10">
        <v>20069</v>
      </c>
      <c r="K34" s="10">
        <v>6294</v>
      </c>
      <c r="L34" s="10">
        <v>3344</v>
      </c>
      <c r="M34" s="12">
        <f>3099+118</f>
        <v>3217</v>
      </c>
      <c r="N34" s="10">
        <v>960</v>
      </c>
      <c r="O34" s="8"/>
      <c r="P34" s="7" t="s">
        <v>52</v>
      </c>
    </row>
    <row r="35" spans="1:16" s="6" customFormat="1" x14ac:dyDescent="0.2">
      <c r="A35" s="10" t="s">
        <v>40</v>
      </c>
      <c r="B35" s="10">
        <f t="shared" si="1"/>
        <v>364</v>
      </c>
      <c r="C35" s="11">
        <f>B35/$B$12</f>
        <v>2.7794746487477093E-3</v>
      </c>
      <c r="D35" s="10">
        <v>14</v>
      </c>
      <c r="E35" s="10">
        <v>39</v>
      </c>
      <c r="F35" s="10">
        <v>7</v>
      </c>
      <c r="G35" s="10">
        <v>48</v>
      </c>
      <c r="H35" s="10">
        <v>2</v>
      </c>
      <c r="I35" s="10">
        <v>22</v>
      </c>
      <c r="J35" s="10">
        <v>28</v>
      </c>
      <c r="K35" s="10">
        <v>43</v>
      </c>
      <c r="L35" s="10">
        <v>53</v>
      </c>
      <c r="M35" s="12">
        <v>20</v>
      </c>
      <c r="N35" s="10">
        <v>88</v>
      </c>
      <c r="O35" s="8"/>
    </row>
    <row r="36" spans="1:16" s="6" customFormat="1" x14ac:dyDescent="0.2">
      <c r="A36" s="10" t="s">
        <v>41</v>
      </c>
      <c r="B36" s="10">
        <f t="shared" si="1"/>
        <v>681</v>
      </c>
      <c r="C36" s="11">
        <f>B36/$B$12</f>
        <v>5.2000610873549173E-3</v>
      </c>
      <c r="D36" s="10">
        <v>5</v>
      </c>
      <c r="E36" s="10">
        <v>99</v>
      </c>
      <c r="F36" s="10">
        <v>36</v>
      </c>
      <c r="G36" s="10">
        <v>120</v>
      </c>
      <c r="H36" s="10">
        <v>12</v>
      </c>
      <c r="I36" s="10">
        <v>48</v>
      </c>
      <c r="J36" s="10">
        <v>77</v>
      </c>
      <c r="K36" s="10">
        <v>78</v>
      </c>
      <c r="L36" s="10">
        <v>49</v>
      </c>
      <c r="M36" s="12">
        <v>38</v>
      </c>
      <c r="N36" s="10">
        <v>119</v>
      </c>
      <c r="O36" s="8"/>
    </row>
    <row r="37" spans="1:16" s="6" customFormat="1" x14ac:dyDescent="0.2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0"/>
      <c r="O37" s="8"/>
    </row>
    <row r="38" spans="1:16" s="6" customFormat="1" x14ac:dyDescent="0.2">
      <c r="A38" s="10" t="s">
        <v>42</v>
      </c>
      <c r="B38" s="10">
        <f t="shared" si="1"/>
        <v>772</v>
      </c>
      <c r="C38" s="11">
        <f>B38/$B$12</f>
        <v>5.8949297495418445E-3</v>
      </c>
      <c r="D38" s="10">
        <v>8</v>
      </c>
      <c r="E38" s="10">
        <v>90</v>
      </c>
      <c r="F38" s="10">
        <v>26</v>
      </c>
      <c r="G38" s="10">
        <v>183</v>
      </c>
      <c r="H38" s="10">
        <v>10</v>
      </c>
      <c r="I38" s="10">
        <v>46</v>
      </c>
      <c r="J38" s="10">
        <v>87</v>
      </c>
      <c r="K38" s="10">
        <v>103</v>
      </c>
      <c r="L38" s="10">
        <v>71</v>
      </c>
      <c r="M38" s="12">
        <v>37</v>
      </c>
      <c r="N38" s="10">
        <v>111</v>
      </c>
      <c r="O38" s="8"/>
    </row>
    <row r="39" spans="1:16" s="6" customFormat="1" x14ac:dyDescent="0.2">
      <c r="A39" s="10" t="s">
        <v>43</v>
      </c>
      <c r="B39" s="10">
        <f t="shared" si="1"/>
        <v>3452</v>
      </c>
      <c r="C39" s="11">
        <f>B39/$B$12</f>
        <v>2.6359193646915087E-2</v>
      </c>
      <c r="D39" s="10">
        <v>9</v>
      </c>
      <c r="E39" s="10">
        <v>416</v>
      </c>
      <c r="F39" s="10">
        <v>92</v>
      </c>
      <c r="G39" s="10">
        <v>509</v>
      </c>
      <c r="H39" s="10">
        <v>134</v>
      </c>
      <c r="I39" s="10">
        <v>523</v>
      </c>
      <c r="J39" s="10">
        <v>966</v>
      </c>
      <c r="K39" s="10">
        <v>244</v>
      </c>
      <c r="L39" s="10">
        <v>303</v>
      </c>
      <c r="M39" s="12">
        <f>148+1</f>
        <v>149</v>
      </c>
      <c r="N39" s="10">
        <v>107</v>
      </c>
      <c r="O39" s="8"/>
    </row>
    <row r="40" spans="1:16" s="6" customFormat="1" x14ac:dyDescent="0.2">
      <c r="A40" s="10" t="s">
        <v>44</v>
      </c>
      <c r="B40" s="10">
        <f t="shared" si="1"/>
        <v>1445</v>
      </c>
      <c r="C40" s="11">
        <f>B40/$B$12</f>
        <v>1.103390348197923E-2</v>
      </c>
      <c r="D40" s="10">
        <v>7</v>
      </c>
      <c r="E40" s="10">
        <v>211</v>
      </c>
      <c r="F40" s="10">
        <v>50</v>
      </c>
      <c r="G40" s="10">
        <v>238</v>
      </c>
      <c r="H40" s="10">
        <v>20</v>
      </c>
      <c r="I40" s="10">
        <v>121</v>
      </c>
      <c r="J40" s="10">
        <v>239</v>
      </c>
      <c r="K40" s="10">
        <v>201</v>
      </c>
      <c r="L40" s="10">
        <v>116</v>
      </c>
      <c r="M40" s="12">
        <v>112</v>
      </c>
      <c r="N40" s="10">
        <v>130</v>
      </c>
      <c r="O40" s="8"/>
    </row>
    <row r="41" spans="1:16" s="6" customFormat="1" x14ac:dyDescent="0.2">
      <c r="A41" s="10" t="s">
        <v>45</v>
      </c>
      <c r="B41" s="10">
        <f t="shared" si="1"/>
        <v>1304</v>
      </c>
      <c r="C41" s="11">
        <f>B41/$B$12</f>
        <v>9.9572388515577273E-3</v>
      </c>
      <c r="D41" s="10">
        <v>147</v>
      </c>
      <c r="E41" s="10">
        <v>147</v>
      </c>
      <c r="F41" s="10">
        <v>39</v>
      </c>
      <c r="G41" s="10">
        <v>293</v>
      </c>
      <c r="H41" s="10">
        <v>13</v>
      </c>
      <c r="I41" s="10">
        <v>118</v>
      </c>
      <c r="J41" s="10">
        <v>161</v>
      </c>
      <c r="K41" s="10">
        <v>108</v>
      </c>
      <c r="L41" s="10">
        <v>91</v>
      </c>
      <c r="M41" s="12">
        <v>76</v>
      </c>
      <c r="N41" s="10">
        <v>111</v>
      </c>
      <c r="O41" s="8"/>
    </row>
    <row r="42" spans="1:16" s="6" customFormat="1" x14ac:dyDescent="0.2">
      <c r="A42" s="10" t="s">
        <v>46</v>
      </c>
      <c r="B42" s="10">
        <f t="shared" si="1"/>
        <v>21013</v>
      </c>
      <c r="C42" s="11">
        <f>B42/$B$12</f>
        <v>0.16045357361026266</v>
      </c>
      <c r="D42" s="10">
        <v>23</v>
      </c>
      <c r="E42" s="10">
        <v>2747</v>
      </c>
      <c r="F42" s="10">
        <v>829</v>
      </c>
      <c r="G42" s="10">
        <v>3350</v>
      </c>
      <c r="H42" s="10">
        <v>845</v>
      </c>
      <c r="I42" s="10">
        <v>2182</v>
      </c>
      <c r="J42" s="10">
        <v>5231</v>
      </c>
      <c r="K42" s="10">
        <v>2852</v>
      </c>
      <c r="L42" s="10">
        <v>1404</v>
      </c>
      <c r="M42" s="12">
        <f>1046+5</f>
        <v>1051</v>
      </c>
      <c r="N42" s="10">
        <v>499</v>
      </c>
      <c r="O42" s="8"/>
    </row>
    <row r="43" spans="1:16" s="6" customFormat="1" x14ac:dyDescent="0.2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0"/>
      <c r="O43" s="8"/>
    </row>
    <row r="44" spans="1:16" s="6" customFormat="1" x14ac:dyDescent="0.2">
      <c r="A44" s="10" t="s">
        <v>47</v>
      </c>
      <c r="B44" s="10">
        <f t="shared" si="1"/>
        <v>1532</v>
      </c>
      <c r="C44" s="11">
        <f>B44/$B$12</f>
        <v>1.1698228466707391E-2</v>
      </c>
      <c r="D44" s="10">
        <v>4</v>
      </c>
      <c r="E44" s="10">
        <v>290</v>
      </c>
      <c r="F44" s="10">
        <v>54</v>
      </c>
      <c r="G44" s="10">
        <v>210</v>
      </c>
      <c r="H44" s="10">
        <v>30</v>
      </c>
      <c r="I44" s="10">
        <v>149</v>
      </c>
      <c r="J44" s="10">
        <v>421</v>
      </c>
      <c r="K44" s="10">
        <v>136</v>
      </c>
      <c r="L44" s="10">
        <v>96</v>
      </c>
      <c r="M44" s="12">
        <v>69</v>
      </c>
      <c r="N44" s="10">
        <v>73</v>
      </c>
      <c r="O44" s="8"/>
    </row>
    <row r="45" spans="1:16" s="6" customFormat="1" x14ac:dyDescent="0.2">
      <c r="A45" s="10" t="s">
        <v>48</v>
      </c>
      <c r="B45" s="10">
        <f t="shared" si="1"/>
        <v>7874</v>
      </c>
      <c r="C45" s="11">
        <f>B45/$B$12</f>
        <v>6.0125229077580944E-2</v>
      </c>
      <c r="D45" s="10">
        <v>18</v>
      </c>
      <c r="E45" s="10">
        <v>1460</v>
      </c>
      <c r="F45" s="10">
        <v>289</v>
      </c>
      <c r="G45" s="10">
        <v>1145</v>
      </c>
      <c r="H45" s="10">
        <v>174</v>
      </c>
      <c r="I45" s="10">
        <v>827</v>
      </c>
      <c r="J45" s="10">
        <v>1801</v>
      </c>
      <c r="K45" s="10">
        <v>954</v>
      </c>
      <c r="L45" s="10">
        <v>597</v>
      </c>
      <c r="M45" s="12">
        <f>402+2</f>
        <v>404</v>
      </c>
      <c r="N45" s="10">
        <v>205</v>
      </c>
      <c r="O45" s="8"/>
    </row>
    <row r="46" spans="1:16" s="6" customFormat="1" x14ac:dyDescent="0.2">
      <c r="A46" s="10" t="s">
        <v>49</v>
      </c>
      <c r="B46" s="10">
        <f t="shared" si="1"/>
        <v>154</v>
      </c>
      <c r="C46" s="11">
        <f>B46/$B$12</f>
        <v>1.1759315821624923E-3</v>
      </c>
      <c r="D46" s="10">
        <v>1</v>
      </c>
      <c r="E46" s="10">
        <v>24</v>
      </c>
      <c r="F46" s="10">
        <v>7</v>
      </c>
      <c r="G46" s="10">
        <v>24</v>
      </c>
      <c r="H46" s="10">
        <v>2</v>
      </c>
      <c r="I46" s="10">
        <v>1</v>
      </c>
      <c r="J46" s="10">
        <v>10</v>
      </c>
      <c r="K46" s="10">
        <v>9</v>
      </c>
      <c r="L46" s="10">
        <v>39</v>
      </c>
      <c r="M46" s="12">
        <v>3</v>
      </c>
      <c r="N46" s="10">
        <v>34</v>
      </c>
      <c r="O46" s="8"/>
    </row>
    <row r="47" spans="1:16" s="6" customFormat="1" x14ac:dyDescent="0.2">
      <c r="A47" s="10" t="s">
        <v>50</v>
      </c>
      <c r="B47" s="10">
        <f>SUM(D47:N47)</f>
        <v>7151</v>
      </c>
      <c r="C47" s="11">
        <f>B47/$B$12</f>
        <v>5.4604459376908977E-2</v>
      </c>
      <c r="D47" s="10">
        <v>8</v>
      </c>
      <c r="E47" s="10">
        <v>1081</v>
      </c>
      <c r="F47" s="10">
        <v>341</v>
      </c>
      <c r="G47" s="10">
        <v>1220</v>
      </c>
      <c r="H47" s="10">
        <v>111</v>
      </c>
      <c r="I47" s="10">
        <v>773</v>
      </c>
      <c r="J47" s="10">
        <v>1406</v>
      </c>
      <c r="K47" s="10">
        <v>918</v>
      </c>
      <c r="L47" s="10">
        <v>559</v>
      </c>
      <c r="M47" s="12">
        <f>473+1</f>
        <v>474</v>
      </c>
      <c r="N47" s="10">
        <v>260</v>
      </c>
      <c r="O47" s="8"/>
    </row>
    <row r="48" spans="1:16" s="6" customFormat="1" x14ac:dyDescent="0.2">
      <c r="A48" s="10"/>
      <c r="B48" s="10"/>
      <c r="C48" s="10"/>
      <c r="D48" s="10" t="s">
        <v>52</v>
      </c>
      <c r="E48" s="10"/>
      <c r="F48" s="10"/>
      <c r="G48" s="10"/>
      <c r="H48" s="10"/>
      <c r="I48" s="10"/>
      <c r="J48" s="10"/>
      <c r="K48" s="10"/>
      <c r="L48" s="10"/>
      <c r="M48" s="12"/>
      <c r="N48" s="10"/>
      <c r="O48" s="8"/>
    </row>
    <row r="49" spans="1:15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8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5" x14ac:dyDescent="0.2">
      <c r="A51" s="10" t="s">
        <v>55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</sheetData>
  <mergeCells count="2">
    <mergeCell ref="A5:N5"/>
    <mergeCell ref="A6:N6"/>
  </mergeCells>
  <phoneticPr fontId="0" type="noConversion"/>
  <printOptions horizontalCentered="1"/>
  <pageMargins left="0.75" right="0.75" top="0.52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Asli Bilir</cp:lastModifiedBy>
  <cp:lastPrinted>2023-12-14T18:40:31Z</cp:lastPrinted>
  <dcterms:created xsi:type="dcterms:W3CDTF">2003-01-23T21:57:05Z</dcterms:created>
  <dcterms:modified xsi:type="dcterms:W3CDTF">2023-12-14T18:40:44Z</dcterms:modified>
</cp:coreProperties>
</file>